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4.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5.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7.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8.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codeName="ThisWorkbook" defaultThemeVersion="166925"/>
  <mc:AlternateContent xmlns:mc="http://schemas.openxmlformats.org/markup-compatibility/2006">
    <mc:Choice Requires="x15">
      <x15ac:absPath xmlns:x15ac="http://schemas.microsoft.com/office/spreadsheetml/2010/11/ac" url="C:\Users\EU01247329\Desktop\"/>
    </mc:Choice>
  </mc:AlternateContent>
  <xr:revisionPtr revIDLastSave="0" documentId="8_{FA6D6FDC-4CD6-4869-A71C-D320C4876D4B}" xr6:coauthVersionLast="47" xr6:coauthVersionMax="47" xr10:uidLastSave="{00000000-0000-0000-0000-000000000000}"/>
  <workbookProtection workbookAlgorithmName="SHA-512" workbookHashValue="hSqiwYzo8sutQ2NU+NY6YutgY42FNqyUMwiaojbnhEN10aLT2MhO79tNeta6VbB4UPylLiPDwZkyZAl/svItzg==" workbookSaltValue="chbyJYS5+bfur8BoztrMsw==" workbookSpinCount="100000" lockStructure="1"/>
  <bookViews>
    <workbookView xWindow="28680" yWindow="-120" windowWidth="29040" windowHeight="15720" tabRatio="862" xr2:uid="{D3544B38-A970-4B6C-9BDE-27C3FDFB23EC}"/>
  </bookViews>
  <sheets>
    <sheet name="CHOOSE" sheetId="20" r:id="rId1"/>
    <sheet name="cover" sheetId="2" r:id="rId2"/>
    <sheet name="TOC" sheetId="1" r:id="rId3"/>
    <sheet name="ReadMe" sheetId="3" r:id="rId4"/>
    <sheet name="CheckList" sheetId="19" r:id="rId5"/>
    <sheet name="SampleRes" sheetId="4" r:id="rId6"/>
    <sheet name="Form01" sheetId="5" r:id="rId7"/>
    <sheet name="Form02" sheetId="6" r:id="rId8"/>
    <sheet name="Form03" sheetId="7" r:id="rId9"/>
    <sheet name="Form04" sheetId="8" r:id="rId10"/>
    <sheet name="Form05" sheetId="9" r:id="rId11"/>
    <sheet name="Form06" sheetId="10" r:id="rId12"/>
    <sheet name="Form07" sheetId="11" r:id="rId13"/>
    <sheet name="Form08" sheetId="12" r:id="rId14"/>
    <sheet name="Form09" sheetId="13" r:id="rId15"/>
    <sheet name="Form10" sheetId="14" r:id="rId16"/>
    <sheet name="Form11" sheetId="15" r:id="rId17"/>
    <sheet name="Cert01" sheetId="16" r:id="rId18"/>
    <sheet name="Cert02" sheetId="17" r:id="rId19"/>
    <sheet name="LO_CheckList" sheetId="22" state="hidden" r:id="rId20"/>
    <sheet name="Cert03" sheetId="25" r:id="rId21"/>
    <sheet name="table_projects" sheetId="18" state="hidden" r:id="rId22"/>
    <sheet name="table_CTUs" sheetId="21" state="hidden" r:id="rId23"/>
  </sheets>
  <definedNames>
    <definedName name="_xlnm._FilterDatabase" localSheetId="22" hidden="1">table_CTUs!$A$1:$F$2883</definedName>
    <definedName name="_xlnm._FilterDatabase" localSheetId="21" hidden="1">table_projects!$B$2:$G$339</definedName>
    <definedName name="amount1_MPFA_PSIG">Form07!$P$18</definedName>
    <definedName name="amount1_MPFA_SRFloanCW">Form07!$P$11</definedName>
    <definedName name="amount1_MPFA_SRFloanDW">Form07!$S$11</definedName>
    <definedName name="amount1_MPFA_WIForPFG">Form07!$P$17</definedName>
    <definedName name="amount2_local_CountyCDBG">Form07!$P$23</definedName>
    <definedName name="amount2_local_debt">Form07!$P$20</definedName>
    <definedName name="amount2_local_GeneralFund">Form07!$P$21</definedName>
    <definedName name="amount2_local_other">Form07!$P$24</definedName>
    <definedName name="amount2_local_ProprietaryFund">Form07!$P$22</definedName>
    <definedName name="amount3_state_DEED_BDPI">Form07!$P$27</definedName>
    <definedName name="amount3_state_DEED_CDBG">Form07!$P$26</definedName>
    <definedName name="amount3_state_IRRRB">Form07!$P$28</definedName>
    <definedName name="amount3_state_other">Form07!$P$29</definedName>
    <definedName name="amount4_federal_other">Form07!$P$33</definedName>
    <definedName name="amount4_federal_USDARD_grant">Form07!$P$31</definedName>
    <definedName name="amount4_federal_USDARD_loan">Form07!$P$32</definedName>
    <definedName name="applicant">cover!$B$21</definedName>
    <definedName name="applicant_address1">Form01!$O$18</definedName>
    <definedName name="applicant_address2">Form01!$O$20</definedName>
    <definedName name="applicant_AuthorizedSigner1_1_name">Form01!$O$36</definedName>
    <definedName name="applicant_AuthorizedSigner1_2_title">Form01!$O$38</definedName>
    <definedName name="applicant_AuthorizedSigner1_3_email">Form01!$O$40</definedName>
    <definedName name="applicant_AuthorizedSigner2_1_name">Form01!$O$42</definedName>
    <definedName name="applicant_AuthorizedSigner2_2_title">Form01!$O$44</definedName>
    <definedName name="applicant_AuthorizedSigner2_3_email">Form01!$O$46</definedName>
    <definedName name="applicant_AuthorizedSigner3_1_entity">Form01!$O$60</definedName>
    <definedName name="applicant_AuthorizedSigner3_2_name">Form01!$O$62</definedName>
    <definedName name="applicant_AuthorizedSigner3_3_title">Form01!$O$64</definedName>
    <definedName name="applicant_AuthorizedSigner3_4_phone">Form01!$O$66</definedName>
    <definedName name="applicant_AuthorizedSigner3_5_email">Form01!$O$68</definedName>
    <definedName name="applicant_AuthorizedSigner3_6_address1">Form01!$O$70</definedName>
    <definedName name="applicant_AuthorizedSigner3_7_address2">Form01!$O$72</definedName>
    <definedName name="applicant_BondCounsel_1_company">Form01!$O$96</definedName>
    <definedName name="applicant_BondCounsel_2_name">Form01!$O$98</definedName>
    <definedName name="applicant_BondCounsel_3_phone">Form01!$O$100</definedName>
    <definedName name="applicant_BondCounsel_4_email">Form01!$O$102</definedName>
    <definedName name="applicant_ComplianceAIS_1_company">Form01!$O$136</definedName>
    <definedName name="applicant_ComplianceAIS_2_name">Form01!$O$138</definedName>
    <definedName name="applicant_ComplianceAIS_3_phone">Form01!$O$140</definedName>
    <definedName name="applicant_ComplianceAIS_4_email">Form01!$O$142</definedName>
    <definedName name="applicant_ComplianceWages_1_company">Form01!$O$146</definedName>
    <definedName name="applicant_ComplianceWages_2_name">Form01!$O$148</definedName>
    <definedName name="applicant_ComplianceWages_3_phone">Form01!$O$150</definedName>
    <definedName name="applicant_ComplianceWages_4_email">Form01!$O$152</definedName>
    <definedName name="applicant_contact_1_name">Form01!$O$23</definedName>
    <definedName name="applicant_contact_2_title">Form01!$O$25</definedName>
    <definedName name="applicant_contact_3_phone">Form01!$O$27</definedName>
    <definedName name="applicant_contact_4_email">Form01!$O$29</definedName>
    <definedName name="applicant_contact_5_address1">Form01!$O$31</definedName>
    <definedName name="applicant_contact_6_address2">Form01!$O$33</definedName>
    <definedName name="applicant_engineer_1_CompanyName">Form01!$O$76</definedName>
    <definedName name="applicant_engineer_2_name">Form01!$O$78</definedName>
    <definedName name="applicant_engineer_3_phone">Form01!$O$80</definedName>
    <definedName name="applicant_engineer_4_email">Form01!$O$82</definedName>
    <definedName name="applicant_FA_1_company">Form01!$O$106</definedName>
    <definedName name="applicant_FA_2_name">Form01!$O$108</definedName>
    <definedName name="applicant_FA_3_phone">Form01!$O$110</definedName>
    <definedName name="applicant_FA_4_email">Form01!$O$112</definedName>
    <definedName name="applicant_OtherConsultant_1_company">Form01!$O$115</definedName>
    <definedName name="applicant_OtherConsultant_2_name">Form01!$O$117</definedName>
    <definedName name="applicant_OtherConsultant_3_phone">Form01!$O$119</definedName>
    <definedName name="applicant_OtherConsultant_4_email">Form01!$O$121</definedName>
    <definedName name="date_BeginOperations">Form02!$R$87</definedName>
    <definedName name="ID_SWIFT">Form01!$O$12</definedName>
    <definedName name="ID_SWIFTsuffix">Form01!$O$14</definedName>
    <definedName name="ID_UEI">Form01!$O$10</definedName>
    <definedName name="IUP_descr">cover!$B$26</definedName>
    <definedName name="IUP_ID">cover!$B$23</definedName>
    <definedName name="IUP_status">cover!$B$24</definedName>
    <definedName name="list_CTUs">table_CTUs!$A$2:$A$2863</definedName>
    <definedName name="list_projects">table_projects!$B$3:$B$337</definedName>
    <definedName name="PartnerAgencyEngineer_1_name">Form01!$O$157</definedName>
    <definedName name="PartnerAgencyEngineer_2_phone">Form01!$O$159</definedName>
    <definedName name="PartnerAgencyEngineer_3_email">Form01!$O$161</definedName>
    <definedName name="_xlnm.Print_Area" localSheetId="17">Cert01!$B$1:$AD$107</definedName>
    <definedName name="_xlnm.Print_Area" localSheetId="18">Cert02!$B$1:$AD$54</definedName>
    <definedName name="_xlnm.Print_Area" localSheetId="20">Cert03!$B$1:$AD$33</definedName>
    <definedName name="_xlnm.Print_Area" localSheetId="4">CheckList!$B$1:$AD$95</definedName>
    <definedName name="_xlnm.Print_Area" localSheetId="1">cover!$A$1:$C$41</definedName>
    <definedName name="_xlnm.Print_Area" localSheetId="6">Form01!$B$1:$AD$162</definedName>
    <definedName name="_xlnm.Print_Area" localSheetId="7">Form02!$B$1:$AD$92</definedName>
    <definedName name="_xlnm.Print_Area" localSheetId="8">Form03!$B$1:$AD$26</definedName>
    <definedName name="_xlnm.Print_Area" localSheetId="9">Form04!$B$1:$AD$43</definedName>
    <definedName name="_xlnm.Print_Area" localSheetId="10">Form05!$B$1:$AD$67</definedName>
    <definedName name="_xlnm.Print_Area" localSheetId="11">Form06!$B$1:$U$66</definedName>
    <definedName name="_xlnm.Print_Area" localSheetId="12">Form07!$B$1:$AB$66</definedName>
    <definedName name="_xlnm.Print_Area" localSheetId="13">Form08!$B$1:$AD$37</definedName>
    <definedName name="_xlnm.Print_Area" localSheetId="14">Form09!$B$1:$AD$46</definedName>
    <definedName name="_xlnm.Print_Area" localSheetId="15">Form10!$B$1:$AD$66</definedName>
    <definedName name="_xlnm.Print_Area" localSheetId="16">Form11!$B$1:$AD$39</definedName>
    <definedName name="_xlnm.Print_Area" localSheetId="3">ReadMe!$B$1:$AD$38</definedName>
    <definedName name="_xlnm.Print_Area" localSheetId="5">SampleRes!$B$1:$AD$18</definedName>
    <definedName name="_xlnm.Print_Area" localSheetId="21">table_projects!$C$1:$G$343</definedName>
    <definedName name="_xlnm.Print_Area" localSheetId="2">TOC!$B$1:$AG$25</definedName>
    <definedName name="_xlnm.Print_Titles" localSheetId="17">Cert01!$1:$4</definedName>
    <definedName name="_xlnm.Print_Titles" localSheetId="18">Cert02!$1:$4</definedName>
    <definedName name="_xlnm.Print_Titles" localSheetId="20">Cert03!$1:$4</definedName>
    <definedName name="_xlnm.Print_Titles" localSheetId="4">CheckList!$1:$4</definedName>
    <definedName name="_xlnm.Print_Titles" localSheetId="6">Form01!$1:$4</definedName>
    <definedName name="_xlnm.Print_Titles" localSheetId="7">Form02!$1:$4</definedName>
    <definedName name="_xlnm.Print_Titles" localSheetId="8">Form03!$1:$4</definedName>
    <definedName name="_xlnm.Print_Titles" localSheetId="9">Form04!$1:$4</definedName>
    <definedName name="_xlnm.Print_Titles" localSheetId="10">Form05!$1:$4</definedName>
    <definedName name="_xlnm.Print_Titles" localSheetId="11">Form06!$1:$4</definedName>
    <definedName name="_xlnm.Print_Titles" localSheetId="12">Form07!$1:$4</definedName>
    <definedName name="_xlnm.Print_Titles" localSheetId="13">Form08!$1:$4</definedName>
    <definedName name="_xlnm.Print_Titles" localSheetId="14">Form09!$1:$4</definedName>
    <definedName name="_xlnm.Print_Titles" localSheetId="15">Form10!$1:$4</definedName>
    <definedName name="_xlnm.Print_Titles" localSheetId="16">Form11!$1:$4</definedName>
    <definedName name="_xlnm.Print_Titles" localSheetId="3">ReadMe!$1:$4</definedName>
    <definedName name="_xlnm.Print_Titles" localSheetId="5">SampleRes!$1:$4</definedName>
    <definedName name="_xlnm.Print_Titles" localSheetId="21">table_projects!$1:$2</definedName>
    <definedName name="_xlnm.Print_Titles" localSheetId="2">TOC!$1:$4</definedName>
    <definedName name="project_title">Form02!$J$7</definedName>
    <definedName name="rate_SRFloan">Form07!$M$12</definedName>
    <definedName name="ReplacementFund_AnnlFlow">Form07!$M$15</definedName>
    <definedName name="SystemType">cover!$B$22</definedName>
    <definedName name="table_CTUs">table_CTUs!$A$1:$F$2883</definedName>
    <definedName name="table_projects">table_projects!$B$2:$G$338</definedName>
    <definedName name="term_SRFloan">Form07!$M$13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37" i="18" l="1"/>
  <c r="B336" i="18"/>
  <c r="B335" i="18"/>
  <c r="B334" i="18"/>
  <c r="B333" i="18"/>
  <c r="B332" i="18"/>
  <c r="B331" i="18"/>
  <c r="B330" i="18"/>
  <c r="B329" i="18"/>
  <c r="B328" i="18"/>
  <c r="B327" i="18"/>
  <c r="B326" i="18"/>
  <c r="B325" i="18"/>
  <c r="B324" i="18"/>
  <c r="B323" i="18"/>
  <c r="B322" i="18"/>
  <c r="B321" i="18"/>
  <c r="B320" i="18"/>
  <c r="B319" i="18"/>
  <c r="B318" i="18"/>
  <c r="B317" i="18"/>
  <c r="B316" i="18"/>
  <c r="B315" i="18"/>
  <c r="B314" i="18"/>
  <c r="B313" i="18"/>
  <c r="B312" i="18"/>
  <c r="B311" i="18"/>
  <c r="B310" i="18"/>
  <c r="B309" i="18"/>
  <c r="B308" i="18"/>
  <c r="B307" i="18"/>
  <c r="B306" i="18"/>
  <c r="B305" i="18"/>
  <c r="B304" i="18"/>
  <c r="B303" i="18"/>
  <c r="B302" i="18"/>
  <c r="B301" i="18"/>
  <c r="B300" i="18"/>
  <c r="B299" i="18"/>
  <c r="B298" i="18"/>
  <c r="B297" i="18"/>
  <c r="B296" i="18"/>
  <c r="B295" i="18"/>
  <c r="B294" i="18"/>
  <c r="B293" i="18"/>
  <c r="B292" i="18"/>
  <c r="B291" i="18"/>
  <c r="B290" i="18"/>
  <c r="B289" i="18"/>
  <c r="B288" i="18"/>
  <c r="B287" i="18"/>
  <c r="B286" i="18"/>
  <c r="B285" i="18"/>
  <c r="B284" i="18"/>
  <c r="B283" i="18"/>
  <c r="B282" i="18"/>
  <c r="B281" i="18"/>
  <c r="B280" i="18"/>
  <c r="B279" i="18"/>
  <c r="B278" i="18"/>
  <c r="B277" i="18"/>
  <c r="B276" i="18"/>
  <c r="B275" i="18"/>
  <c r="B274" i="18"/>
  <c r="B273" i="18"/>
  <c r="B272" i="18"/>
  <c r="B271" i="18"/>
  <c r="B270" i="18"/>
  <c r="B269" i="18"/>
  <c r="B268" i="18"/>
  <c r="B267" i="18"/>
  <c r="B266" i="18"/>
  <c r="B265" i="18"/>
  <c r="B264" i="18"/>
  <c r="B263" i="18"/>
  <c r="B262" i="18"/>
  <c r="B261" i="18"/>
  <c r="B260" i="18"/>
  <c r="B259" i="18"/>
  <c r="B258" i="18"/>
  <c r="B257" i="18"/>
  <c r="B256" i="18"/>
  <c r="B255" i="18"/>
  <c r="B254" i="18"/>
  <c r="B253" i="18"/>
  <c r="B252" i="18"/>
  <c r="B251" i="18"/>
  <c r="B250" i="18"/>
  <c r="B249" i="18"/>
  <c r="B248" i="18"/>
  <c r="B247" i="18"/>
  <c r="B246" i="18"/>
  <c r="B245" i="18"/>
  <c r="B244" i="18"/>
  <c r="B243" i="18"/>
  <c r="B242" i="18"/>
  <c r="B241" i="18"/>
  <c r="B240" i="18"/>
  <c r="B239" i="18"/>
  <c r="B238" i="18"/>
  <c r="B237" i="18"/>
  <c r="B236" i="18"/>
  <c r="B235" i="18"/>
  <c r="B234" i="18"/>
  <c r="B233" i="18"/>
  <c r="B232" i="18"/>
  <c r="B231" i="18"/>
  <c r="B230" i="18"/>
  <c r="B229" i="18"/>
  <c r="B228" i="18"/>
  <c r="B227" i="18"/>
  <c r="B226" i="18"/>
  <c r="B225" i="18"/>
  <c r="B224" i="18"/>
  <c r="B223" i="18"/>
  <c r="B222" i="18"/>
  <c r="B221" i="18"/>
  <c r="B220" i="18"/>
  <c r="B219" i="18"/>
  <c r="B218" i="18"/>
  <c r="B217" i="18"/>
  <c r="B216" i="18"/>
  <c r="B215" i="18"/>
  <c r="B214" i="18"/>
  <c r="B213" i="18"/>
  <c r="B212" i="18"/>
  <c r="B211" i="18"/>
  <c r="B210" i="18"/>
  <c r="B209" i="18"/>
  <c r="B208" i="18"/>
  <c r="B207" i="18"/>
  <c r="B206" i="18"/>
  <c r="B205" i="18"/>
  <c r="B204" i="18"/>
  <c r="B203" i="18"/>
  <c r="B202" i="18"/>
  <c r="B201" i="18"/>
  <c r="B200" i="18"/>
  <c r="B199" i="18"/>
  <c r="B198" i="18"/>
  <c r="B197" i="18"/>
  <c r="B196" i="18"/>
  <c r="B195" i="18"/>
  <c r="B194" i="18"/>
  <c r="B193" i="18"/>
  <c r="B192" i="18"/>
  <c r="B191" i="18"/>
  <c r="B190" i="18"/>
  <c r="B189" i="18"/>
  <c r="B188" i="18"/>
  <c r="B187" i="18"/>
  <c r="B186" i="18"/>
  <c r="B185" i="18"/>
  <c r="B184" i="18"/>
  <c r="B183"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B63" i="18"/>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Z13" i="8"/>
  <c r="L12" i="10"/>
  <c r="P12" i="10" s="1"/>
  <c r="L11" i="10"/>
  <c r="J12" i="10" s="1"/>
  <c r="P11" i="10" l="1"/>
  <c r="J13" i="10"/>
  <c r="L13" i="10" l="1"/>
  <c r="J14" i="10" l="1"/>
  <c r="L14" i="10" s="1"/>
  <c r="P13" i="10"/>
  <c r="J15" i="10" l="1"/>
  <c r="L15" i="10" s="1"/>
  <c r="P14" i="10"/>
  <c r="J16" i="10" l="1"/>
  <c r="L16" i="10" s="1"/>
  <c r="P15" i="10"/>
  <c r="J17" i="10" l="1"/>
  <c r="P16" i="10"/>
  <c r="L17" i="10"/>
  <c r="J18" i="10" l="1"/>
  <c r="P17" i="10"/>
  <c r="L18" i="10"/>
  <c r="J19" i="10" l="1"/>
  <c r="L19" i="10" s="1"/>
  <c r="P18" i="10"/>
  <c r="J20" i="10" l="1"/>
  <c r="P19" i="10"/>
  <c r="L20" i="10"/>
  <c r="J21" i="10" l="1"/>
  <c r="P20" i="10"/>
  <c r="L21" i="10"/>
  <c r="J22" i="10" l="1"/>
  <c r="P21" i="10"/>
  <c r="L22" i="10"/>
  <c r="J23" i="10" l="1"/>
  <c r="P22" i="10"/>
  <c r="L23" i="10"/>
  <c r="J24" i="10" l="1"/>
  <c r="P23" i="10"/>
  <c r="L24" i="10"/>
  <c r="J25" i="10" l="1"/>
  <c r="P24" i="10"/>
  <c r="L25" i="10"/>
  <c r="P25" i="10" s="1"/>
  <c r="J26" i="10" l="1"/>
  <c r="L26" i="10" s="1"/>
  <c r="P26" i="10" l="1"/>
  <c r="J27" i="10"/>
  <c r="L27" i="10"/>
  <c r="J28" i="10" l="1"/>
  <c r="P27" i="10"/>
  <c r="L28" i="10"/>
  <c r="P28" i="10" s="1"/>
  <c r="J29" i="10" l="1"/>
  <c r="L29" i="10"/>
  <c r="F339" i="18" a="1"/>
  <c r="F339" i="18" s="1"/>
  <c r="J30" i="10" l="1"/>
  <c r="P29" i="10"/>
  <c r="L30" i="10"/>
  <c r="D38" i="19"/>
  <c r="C11" i="10"/>
  <c r="I24" i="1"/>
  <c r="F24" i="1" a="1"/>
  <c r="F24" i="1" s="1"/>
  <c r="J31" i="10" l="1"/>
  <c r="P30" i="10"/>
  <c r="L31" i="10"/>
  <c r="Y59" i="11"/>
  <c r="V59" i="11"/>
  <c r="S59" i="11"/>
  <c r="P59" i="11"/>
  <c r="V35" i="11"/>
  <c r="S35" i="11"/>
  <c r="P35" i="11"/>
  <c r="F11" i="10"/>
  <c r="Y14" i="11"/>
  <c r="Y11" i="11"/>
  <c r="J32" i="10" l="1"/>
  <c r="P31" i="10"/>
  <c r="L32" i="10"/>
  <c r="AA27" i="9"/>
  <c r="AA28" i="9"/>
  <c r="AA29" i="9"/>
  <c r="AA30" i="9"/>
  <c r="AA31" i="9"/>
  <c r="AA32" i="9"/>
  <c r="AA33" i="9"/>
  <c r="AA34" i="9"/>
  <c r="AA35" i="9"/>
  <c r="AA36" i="9"/>
  <c r="AA37" i="9"/>
  <c r="AA38" i="9"/>
  <c r="AA39" i="9"/>
  <c r="AA40" i="9"/>
  <c r="AA41" i="9"/>
  <c r="AA42" i="9"/>
  <c r="AA43" i="9"/>
  <c r="AA44" i="9"/>
  <c r="AA45" i="9"/>
  <c r="AA46" i="9"/>
  <c r="AA47" i="9"/>
  <c r="AA48" i="9"/>
  <c r="AA49" i="9"/>
  <c r="AA50" i="9"/>
  <c r="AA51" i="9"/>
  <c r="AA52" i="9"/>
  <c r="AA53" i="9"/>
  <c r="AA54" i="9"/>
  <c r="AA55" i="9"/>
  <c r="AA56" i="9"/>
  <c r="AA26" i="9"/>
  <c r="S57" i="11"/>
  <c r="J33" i="10" l="1"/>
  <c r="P32" i="10"/>
  <c r="L33" i="10"/>
  <c r="B24" i="2"/>
  <c r="B23" i="2"/>
  <c r="Z30" i="12"/>
  <c r="B26" i="2"/>
  <c r="J34" i="10" l="1"/>
  <c r="P33" i="10"/>
  <c r="L34" i="10"/>
  <c r="B22" i="2"/>
  <c r="B21" i="2"/>
  <c r="J7" i="6"/>
  <c r="B106" i="16" l="1"/>
  <c r="B54" i="17"/>
  <c r="J35" i="10"/>
  <c r="P34" i="10"/>
  <c r="L35" i="10"/>
  <c r="C30" i="2"/>
  <c r="C28" i="2"/>
  <c r="C29" i="2"/>
  <c r="B32" i="25"/>
  <c r="J5" i="6"/>
  <c r="B31" i="25"/>
  <c r="I21" i="25"/>
  <c r="X1" i="25"/>
  <c r="I13" i="25"/>
  <c r="B46" i="17"/>
  <c r="B45" i="17"/>
  <c r="X1" i="13"/>
  <c r="X1" i="7"/>
  <c r="X1" i="17"/>
  <c r="X1" i="12"/>
  <c r="X1" i="6"/>
  <c r="AA1" i="1"/>
  <c r="B98" i="16"/>
  <c r="W1" i="11"/>
  <c r="X1" i="5"/>
  <c r="X1" i="3"/>
  <c r="X1" i="16"/>
  <c r="R1" i="10"/>
  <c r="X1" i="4"/>
  <c r="X1" i="8"/>
  <c r="X1" i="15"/>
  <c r="X1" i="9"/>
  <c r="X1" i="19"/>
  <c r="X1" i="14"/>
  <c r="I39" i="17"/>
  <c r="I31" i="17"/>
  <c r="I92" i="16"/>
  <c r="B99" i="16"/>
  <c r="I84" i="16"/>
  <c r="B14" i="16"/>
  <c r="D36" i="10"/>
  <c r="D35" i="10"/>
  <c r="D34" i="10"/>
  <c r="D33" i="10"/>
  <c r="D32" i="10"/>
  <c r="D31" i="10"/>
  <c r="D41" i="10"/>
  <c r="D40" i="10"/>
  <c r="D39" i="10"/>
  <c r="D38" i="10"/>
  <c r="D37" i="10"/>
  <c r="I25" i="25" l="1"/>
  <c r="J36" i="10"/>
  <c r="L36" i="10" s="1"/>
  <c r="P35" i="10"/>
  <c r="I43" i="17"/>
  <c r="I96" i="16"/>
  <c r="B16" i="16"/>
  <c r="J37" i="10" l="1"/>
  <c r="L37" i="10" s="1"/>
  <c r="P36" i="10"/>
  <c r="B18" i="16"/>
  <c r="B20" i="16" s="1"/>
  <c r="B22" i="16" s="1"/>
  <c r="O6" i="5"/>
  <c r="J38" i="10" l="1"/>
  <c r="P37" i="10"/>
  <c r="J39" i="10"/>
  <c r="L38" i="10"/>
  <c r="P38" i="10" s="1"/>
  <c r="B24" i="16"/>
  <c r="B26" i="16" s="1"/>
  <c r="B29" i="16" s="1"/>
  <c r="I23" i="1"/>
  <c r="I22" i="1"/>
  <c r="I21" i="1"/>
  <c r="I20" i="1"/>
  <c r="I19" i="1"/>
  <c r="I18" i="1"/>
  <c r="I17" i="1"/>
  <c r="I16" i="1"/>
  <c r="I15" i="1"/>
  <c r="I14" i="1"/>
  <c r="I13" i="1"/>
  <c r="I12" i="1"/>
  <c r="I11" i="1"/>
  <c r="I10" i="1"/>
  <c r="I9" i="1"/>
  <c r="I8" i="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9" i="1" a="1"/>
  <c r="F9" i="1" s="1"/>
  <c r="F10" i="1" a="1"/>
  <c r="F10" i="1" s="1"/>
  <c r="F8" i="1" a="1"/>
  <c r="F8" i="1" s="1"/>
  <c r="D37" i="19"/>
  <c r="D35" i="19"/>
  <c r="D21" i="19"/>
  <c r="D31" i="19"/>
  <c r="D29" i="19"/>
  <c r="D27" i="19"/>
  <c r="D11" i="19"/>
  <c r="D25" i="19"/>
  <c r="D23" i="19"/>
  <c r="D19" i="19"/>
  <c r="D17" i="19"/>
  <c r="D15" i="19"/>
  <c r="D13" i="19"/>
  <c r="L39" i="10" l="1"/>
  <c r="B33" i="16"/>
  <c r="V57" i="11"/>
  <c r="P57" i="11"/>
  <c r="Y56" i="11"/>
  <c r="Y55" i="11"/>
  <c r="Y54" i="11"/>
  <c r="Y53" i="11"/>
  <c r="Y52" i="11"/>
  <c r="Y51" i="11"/>
  <c r="Y50" i="11"/>
  <c r="Y49" i="11"/>
  <c r="Y48" i="11"/>
  <c r="Y47" i="11"/>
  <c r="Y45" i="11"/>
  <c r="Y44" i="11"/>
  <c r="Y43" i="11"/>
  <c r="Y42" i="11"/>
  <c r="Y41" i="11"/>
  <c r="Y40" i="11"/>
  <c r="Y33" i="11"/>
  <c r="Y32" i="11"/>
  <c r="Y31" i="11"/>
  <c r="Y29" i="11"/>
  <c r="Y28" i="11"/>
  <c r="Y27" i="11"/>
  <c r="Y26" i="11"/>
  <c r="Y24" i="11"/>
  <c r="Y23" i="11"/>
  <c r="Y22" i="11"/>
  <c r="Y21" i="11"/>
  <c r="Y20" i="11"/>
  <c r="Y18" i="11"/>
  <c r="Y17" i="11"/>
  <c r="Y16" i="11"/>
  <c r="J40" i="10" l="1"/>
  <c r="L40" i="10" s="1"/>
  <c r="P39" i="10"/>
  <c r="Y35" i="11"/>
  <c r="B35" i="16"/>
  <c r="Y57" i="11"/>
  <c r="J41" i="10" l="1"/>
  <c r="L41" i="10" s="1"/>
  <c r="P41" i="10" s="1"/>
  <c r="P40" i="10"/>
  <c r="B37" i="16"/>
  <c r="B12" i="10"/>
  <c r="D30" i="10"/>
  <c r="D29" i="10"/>
  <c r="D28" i="10"/>
  <c r="D27" i="10"/>
  <c r="D26" i="10"/>
  <c r="D25" i="10"/>
  <c r="D24" i="10"/>
  <c r="D23" i="10"/>
  <c r="D22" i="10"/>
  <c r="D21" i="10"/>
  <c r="D20" i="10"/>
  <c r="D19" i="10"/>
  <c r="D18" i="10"/>
  <c r="D17" i="10"/>
  <c r="D16" i="10"/>
  <c r="D15" i="10"/>
  <c r="D14" i="10"/>
  <c r="D13" i="10"/>
  <c r="D11" i="10"/>
  <c r="D12" i="10"/>
  <c r="D27" i="9"/>
  <c r="D28" i="9" s="1"/>
  <c r="D29" i="9" s="1"/>
  <c r="D30" i="9" s="1"/>
  <c r="D31" i="9" s="1"/>
  <c r="D32" i="9" s="1"/>
  <c r="D33" i="9" s="1"/>
  <c r="D34" i="9" s="1"/>
  <c r="D35" i="9" s="1"/>
  <c r="D36" i="9" s="1"/>
  <c r="D37" i="9" s="1"/>
  <c r="D38" i="9" s="1"/>
  <c r="D39" i="9" s="1"/>
  <c r="D40" i="9" s="1"/>
  <c r="D41" i="9" s="1"/>
  <c r="D42" i="9" s="1"/>
  <c r="D43" i="9" s="1"/>
  <c r="D44" i="9" s="1"/>
  <c r="D45" i="9" s="1"/>
  <c r="D46" i="9" s="1"/>
  <c r="D47" i="9" s="1"/>
  <c r="D48" i="9" s="1"/>
  <c r="D49" i="9" s="1"/>
  <c r="D50" i="9" s="1"/>
  <c r="D51" i="9" s="1"/>
  <c r="D52" i="9" s="1"/>
  <c r="D53" i="9" s="1"/>
  <c r="D54" i="9" s="1"/>
  <c r="D55" i="9" s="1"/>
  <c r="D56" i="9" s="1"/>
  <c r="Z28" i="8"/>
  <c r="C12" i="10" s="1"/>
  <c r="V28" i="8"/>
  <c r="R28" i="8"/>
  <c r="X21" i="7"/>
  <c r="AA23" i="7"/>
  <c r="X23" i="7"/>
  <c r="U23" i="7"/>
  <c r="AA12" i="7"/>
  <c r="AA17" i="7" s="1"/>
  <c r="X12" i="7"/>
  <c r="X17" i="7" s="1"/>
  <c r="U12" i="7"/>
  <c r="U21" i="7" s="1"/>
  <c r="O8" i="5"/>
  <c r="E12" i="10" l="1"/>
  <c r="E13" i="10"/>
  <c r="C13" i="10"/>
  <c r="C14" i="10" s="1"/>
  <c r="C15" i="10" s="1"/>
  <c r="C16" i="10" s="1"/>
  <c r="C17" i="10" s="1"/>
  <c r="C18" i="10" s="1"/>
  <c r="C19" i="10" s="1"/>
  <c r="C20" i="10" s="1"/>
  <c r="C21" i="10" s="1"/>
  <c r="C22" i="10" s="1"/>
  <c r="C23" i="10" s="1"/>
  <c r="C24" i="10" s="1"/>
  <c r="C25" i="10" s="1"/>
  <c r="C26" i="10" s="1"/>
  <c r="C27" i="10" s="1"/>
  <c r="C28" i="10" s="1"/>
  <c r="C29" i="10" s="1"/>
  <c r="C30" i="10" s="1"/>
  <c r="C31" i="10" s="1"/>
  <c r="C32" i="10" s="1"/>
  <c r="C33" i="10" s="1"/>
  <c r="C34" i="10" s="1"/>
  <c r="C35" i="10" s="1"/>
  <c r="C36" i="10" s="1"/>
  <c r="C37" i="10" s="1"/>
  <c r="C38" i="10" s="1"/>
  <c r="C39" i="10" s="1"/>
  <c r="C40" i="10" s="1"/>
  <c r="C41" i="10" s="1"/>
  <c r="B39" i="16"/>
  <c r="B13" i="10"/>
  <c r="X13" i="7"/>
  <c r="X25" i="7" s="1"/>
  <c r="AA21" i="7"/>
  <c r="AA13" i="7"/>
  <c r="U24" i="7"/>
  <c r="U17" i="7"/>
  <c r="X24" i="7"/>
  <c r="AA24" i="7"/>
  <c r="U13" i="7"/>
  <c r="B14" i="10" l="1"/>
  <c r="E14" i="10"/>
  <c r="F14" i="10" s="1"/>
  <c r="H14" i="10" s="1"/>
  <c r="F13" i="10"/>
  <c r="H13" i="10" s="1"/>
  <c r="H11" i="10"/>
  <c r="T11" i="10" s="1"/>
  <c r="B41" i="16"/>
  <c r="F12" i="10"/>
  <c r="H12" i="10" s="1"/>
  <c r="T12" i="10" s="1"/>
  <c r="U25" i="7"/>
  <c r="AA25" i="7"/>
  <c r="B15" i="10" l="1"/>
  <c r="T14" i="10"/>
  <c r="E16" i="10"/>
  <c r="F16" i="10" s="1"/>
  <c r="H16" i="10" s="1"/>
  <c r="T13" i="10"/>
  <c r="E15" i="10"/>
  <c r="F15" i="10" s="1"/>
  <c r="H15" i="10" s="1"/>
  <c r="B43" i="16"/>
  <c r="B16" i="10" l="1"/>
  <c r="T15" i="10"/>
  <c r="B45" i="16"/>
  <c r="B47" i="16" s="1"/>
  <c r="B17" i="10" l="1"/>
  <c r="T16" i="10"/>
  <c r="E18" i="10"/>
  <c r="F18" i="10" s="1"/>
  <c r="H18" i="10" s="1"/>
  <c r="E17" i="10"/>
  <c r="F17" i="10" s="1"/>
  <c r="H17" i="10" s="1"/>
  <c r="B49" i="16"/>
  <c r="B52" i="16" s="1"/>
  <c r="B54" i="16" s="1"/>
  <c r="B56" i="16" s="1"/>
  <c r="B58" i="16" s="1"/>
  <c r="B60" i="16" s="1"/>
  <c r="B62" i="16" s="1"/>
  <c r="B64" i="16" s="1"/>
  <c r="B66" i="16" s="1"/>
  <c r="B68" i="16" s="1"/>
  <c r="B70" i="16" s="1"/>
  <c r="B72" i="16" s="1"/>
  <c r="B74" i="16" s="1"/>
  <c r="B18" i="10" l="1"/>
  <c r="T17" i="10"/>
  <c r="B19" i="10" l="1"/>
  <c r="T18" i="10"/>
  <c r="E19" i="10"/>
  <c r="F19" i="10" s="1"/>
  <c r="H19" i="10" s="1"/>
  <c r="E20" i="10"/>
  <c r="F20" i="10" s="1"/>
  <c r="H20" i="10" s="1"/>
  <c r="B20" i="10" l="1"/>
  <c r="T19" i="10"/>
  <c r="B21" i="10" l="1"/>
  <c r="T20" i="10"/>
  <c r="E21" i="10"/>
  <c r="F21" i="10" s="1"/>
  <c r="H21" i="10" s="1"/>
  <c r="E22" i="10"/>
  <c r="F22" i="10" s="1"/>
  <c r="H22" i="10" s="1"/>
  <c r="B22" i="10" l="1"/>
  <c r="T21" i="10"/>
  <c r="E23" i="10"/>
  <c r="F23" i="10" s="1"/>
  <c r="H23" i="10" s="1"/>
  <c r="B23" i="10" l="1"/>
  <c r="T22" i="10"/>
  <c r="E24" i="10"/>
  <c r="F24" i="10" s="1"/>
  <c r="H24" i="10" s="1"/>
  <c r="B24" i="10" l="1"/>
  <c r="T23" i="10"/>
  <c r="B25" i="10" l="1"/>
  <c r="T24" i="10"/>
  <c r="E25" i="10"/>
  <c r="F25" i="10" s="1"/>
  <c r="H25" i="10" s="1"/>
  <c r="B26" i="10" l="1"/>
  <c r="T25" i="10"/>
  <c r="E26" i="10"/>
  <c r="F26" i="10" s="1"/>
  <c r="H26" i="10" s="1"/>
  <c r="B27" i="10" l="1"/>
  <c r="T26" i="10"/>
  <c r="E27" i="10"/>
  <c r="F27" i="10" s="1"/>
  <c r="H27" i="10" s="1"/>
  <c r="B28" i="10" l="1"/>
  <c r="T27" i="10"/>
  <c r="E28" i="10"/>
  <c r="F28" i="10" s="1"/>
  <c r="H28" i="10" s="1"/>
  <c r="B29" i="10" l="1"/>
  <c r="T28" i="10"/>
  <c r="E29" i="10"/>
  <c r="F29" i="10" s="1"/>
  <c r="H29" i="10" s="1"/>
  <c r="B30" i="10" l="1"/>
  <c r="T29" i="10"/>
  <c r="E30" i="10"/>
  <c r="F30" i="10" s="1"/>
  <c r="H30" i="10" s="1"/>
  <c r="B31" i="10" l="1"/>
  <c r="T30" i="10"/>
  <c r="E31" i="10"/>
  <c r="F31" i="10" s="1"/>
  <c r="H31" i="10" s="1"/>
  <c r="B32" i="10" l="1"/>
  <c r="T31" i="10"/>
  <c r="E32" i="10"/>
  <c r="F32" i="10" s="1"/>
  <c r="H32" i="10" s="1"/>
  <c r="B33" i="10" l="1"/>
  <c r="T32" i="10"/>
  <c r="E33" i="10"/>
  <c r="F33" i="10" s="1"/>
  <c r="H33" i="10" s="1"/>
  <c r="B34" i="10" l="1"/>
  <c r="T33" i="10"/>
  <c r="E34" i="10"/>
  <c r="F34" i="10" s="1"/>
  <c r="H34" i="10" s="1"/>
  <c r="B35" i="10" l="1"/>
  <c r="T34" i="10"/>
  <c r="E35" i="10"/>
  <c r="F35" i="10" s="1"/>
  <c r="H35" i="10" s="1"/>
  <c r="B36" i="10" l="1"/>
  <c r="T35" i="10"/>
  <c r="E36" i="10"/>
  <c r="F36" i="10" s="1"/>
  <c r="H36" i="10" s="1"/>
  <c r="B37" i="10" l="1"/>
  <c r="T36" i="10"/>
  <c r="E37" i="10"/>
  <c r="F37" i="10" s="1"/>
  <c r="H37" i="10" s="1"/>
  <c r="B38" i="10" l="1"/>
  <c r="T37" i="10"/>
  <c r="E38" i="10"/>
  <c r="F38" i="10" s="1"/>
  <c r="H38" i="10" s="1"/>
  <c r="B39" i="10" l="1"/>
  <c r="T38" i="10"/>
  <c r="E39" i="10"/>
  <c r="F39" i="10" s="1"/>
  <c r="H39" i="10" s="1"/>
  <c r="B40" i="10" l="1"/>
  <c r="T39" i="10"/>
  <c r="E40" i="10"/>
  <c r="F40" i="10" s="1"/>
  <c r="H40" i="10" s="1"/>
  <c r="B41" i="10" l="1"/>
  <c r="T40" i="10"/>
  <c r="E41" i="10"/>
  <c r="F41" i="10" s="1"/>
  <c r="H41" i="10" s="1"/>
  <c r="T41"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<sst xmlns="http://schemas.openxmlformats.org/spreadsheetml/2006/main" count="19692" uniqueCount="4020">
  <si>
    <t>Note to Applicant:</t>
  </si>
  <si>
    <t>please choose the applicable project for this application,
from the dropdown list below:</t>
  </si>
  <si>
    <t>Appleton
CW_280758-PS02_2026 IUP Part B
Rehab collection, Ph 2</t>
  </si>
  <si>
    <t>Clean Water State Revolving Fund</t>
  </si>
  <si>
    <t>&amp;</t>
  </si>
  <si>
    <t>Drinking Water State Revolving Fund</t>
  </si>
  <si>
    <t>APPLICATION FORMS AND INSTRUCTIONS</t>
  </si>
  <si>
    <t>February 2025</t>
  </si>
  <si>
    <t>Applicant:</t>
  </si>
  <si>
    <t>System type:</t>
  </si>
  <si>
    <t>IUP project ID:</t>
  </si>
  <si>
    <t>IUP status:</t>
  </si>
  <si>
    <t>IUP proj descr:</t>
  </si>
  <si>
    <t>MPFA Loan Officer contact info:</t>
  </si>
  <si>
    <t xml:space="preserve">Minnesota Public Facilities Authority </t>
  </si>
  <si>
    <r>
      <t>1</t>
    </r>
    <r>
      <rPr>
        <b/>
        <vertAlign val="superscript"/>
        <sz val="9"/>
        <color rgb="FF000000"/>
        <rFont val="Calibri Light"/>
        <family val="2"/>
      </rPr>
      <t>st</t>
    </r>
    <r>
      <rPr>
        <b/>
        <sz val="9"/>
        <color rgb="FF000000"/>
        <rFont val="Calibri Light"/>
        <family val="2"/>
      </rPr>
      <t xml:space="preserve"> National Bank Building  </t>
    </r>
    <r>
      <rPr>
        <b/>
        <sz val="9"/>
        <color rgb="FF000000"/>
        <rFont val="Symbol"/>
        <family val="1"/>
        <charset val="2"/>
      </rPr>
      <t>·</t>
    </r>
    <r>
      <rPr>
        <b/>
        <sz val="9"/>
        <color rgb="FF000000"/>
        <rFont val="Calibri Light"/>
        <family val="2"/>
      </rPr>
      <t xml:space="preserve">  332 Minnesota St.  </t>
    </r>
    <r>
      <rPr>
        <b/>
        <sz val="9"/>
        <color rgb="FF000000"/>
        <rFont val="Symbol"/>
        <family val="1"/>
        <charset val="2"/>
      </rPr>
      <t>·</t>
    </r>
    <r>
      <rPr>
        <b/>
        <sz val="9"/>
        <color rgb="FF000000"/>
        <rFont val="Calibri Light"/>
        <family val="2"/>
      </rPr>
      <t xml:space="preserve">  Suite W820 </t>
    </r>
    <r>
      <rPr>
        <sz val="9"/>
        <color rgb="FF000000"/>
        <rFont val="Calibri Light"/>
        <family val="2"/>
      </rPr>
      <t xml:space="preserve"> </t>
    </r>
    <r>
      <rPr>
        <b/>
        <sz val="9"/>
        <color rgb="FF000000"/>
        <rFont val="Symbol"/>
        <family val="1"/>
        <charset val="2"/>
      </rPr>
      <t>·</t>
    </r>
    <r>
      <rPr>
        <b/>
        <sz val="9"/>
        <color rgb="FF000000"/>
        <rFont val="Calibri Light"/>
        <family val="2"/>
      </rPr>
      <t xml:space="preserve">  Saint Paul, MN 55101-1378  </t>
    </r>
    <r>
      <rPr>
        <b/>
        <sz val="9"/>
        <color rgb="FF000000"/>
        <rFont val="Symbol"/>
        <family val="1"/>
        <charset val="2"/>
      </rPr>
      <t>·</t>
    </r>
    <r>
      <rPr>
        <b/>
        <sz val="9"/>
        <color rgb="FF000000"/>
        <rFont val="Calibri Light"/>
        <family val="2"/>
      </rPr>
      <t xml:space="preserve">  USA</t>
    </r>
  </si>
  <si>
    <t xml:space="preserve">651-259-7469  ·  800-657-3858 TOLL FREE  ·  MN Relay 711 ·  651-296-8833 FAX </t>
  </si>
  <si>
    <t>mn.gov/pfa</t>
  </si>
  <si>
    <t>An equal opportunity employer and service provider</t>
  </si>
  <si>
    <t>Minnesota Public Facilities Authority</t>
  </si>
  <si>
    <t>Clean Water and Drinking Water State Revolving Fund Programs - Application Forms</t>
  </si>
  <si>
    <t>Table of Contents  (sheets in this Excel workbook)</t>
  </si>
  <si>
    <t>note: these TOC listings are hyperlinked; you can click on an item to go to it in this workbook</t>
  </si>
  <si>
    <t>Hyperlink</t>
  </si>
  <si>
    <t>Sheet name</t>
  </si>
  <si>
    <t>Description</t>
  </si>
  <si>
    <t>ReadMe</t>
  </si>
  <si>
    <t>CheckList</t>
  </si>
  <si>
    <t>SampleRes</t>
  </si>
  <si>
    <t>Form01</t>
  </si>
  <si>
    <t>Form02</t>
  </si>
  <si>
    <t>Form03</t>
  </si>
  <si>
    <t>Form04</t>
  </si>
  <si>
    <t>Form05</t>
  </si>
  <si>
    <t>Form06</t>
  </si>
  <si>
    <t>Form07</t>
  </si>
  <si>
    <t>Form08</t>
  </si>
  <si>
    <t>Form09</t>
  </si>
  <si>
    <t>Form10</t>
  </si>
  <si>
    <t>Form11</t>
  </si>
  <si>
    <t>Cert01</t>
  </si>
  <si>
    <t>Cert02</t>
  </si>
  <si>
    <t>Cert03</t>
  </si>
  <si>
    <t>General Information and Application Process Deadlines</t>
  </si>
  <si>
    <t>General information:</t>
  </si>
  <si>
    <t>The applicant must be the entity that will issue the General Obligation Revenue note or General Obligation Improvement note to the MPFA as security for the loan.</t>
  </si>
  <si>
    <t>Total financing of a project must be assured before the MPFA will issue a financing agreement.</t>
  </si>
  <si>
    <t>A Unique Entity Identifier (UEI) number is requested on Form 01.  The UEI replaces the DUNS number.  See:</t>
  </si>
  <si>
    <t>SAM.gov | Home</t>
  </si>
  <si>
    <t>For additional information on SRF program requirements and resources, refer to this MPFA website:</t>
  </si>
  <si>
    <t>Clean Water and Drinking Water Revolving Fund Guidance and Information</t>
  </si>
  <si>
    <t>For documents to be included in bid specifications and construction contracts, refer to this MPFA website:</t>
  </si>
  <si>
    <t>NOTE MPFA CHANGE RE TRAVEL RELATED COSTS:</t>
  </si>
  <si>
    <t>Travel related costs including mileage, meals, and lodging. Travel related costs can be eligible project costs if they are necessary and directly related to the capital project, but these costs must be built into the contractor’s base or employee hourly rates.</t>
  </si>
  <si>
    <t>Contact your MPFA loan officer with any questions. The Cover page to this Application Packet gives the loan officer contact information for this applicant. You may also refer to "Regional Contacts" at this MPFA website:</t>
  </si>
  <si>
    <t>MPFA staff contacts</t>
  </si>
  <si>
    <t>Note for use of enclosed application forms in this Excel workbook:</t>
  </si>
  <si>
    <t>yellow highlighted cells are for free-form entry.</t>
  </si>
  <si>
    <t>blue highlighted cells will have drop-down choices.</t>
  </si>
  <si>
    <t>You may type more text into a cell than will display. The cells are a fixed size for display, but all the text will be usable by MPFA staff.</t>
  </si>
  <si>
    <t>Application deadline:</t>
  </si>
  <si>
    <t xml:space="preserve">2026 IUP Carryover projects (Part A) have previously met the loan application submittal deadlines and have submitted plans and specifications to the MDH and/or MPCA.  </t>
  </si>
  <si>
    <r>
      <t xml:space="preserve">2024 New (Part B) projects that want to be ready for construction as soon as possible when funds are available are encouraged to submit a loan application to MPFA and plans and specifications in March 2024 to give MPCA and MDH adequate review time to allow project certification by the end of FY 2024 (June 30, 2024).  Note:  </t>
    </r>
    <r>
      <rPr>
        <i/>
        <sz val="11"/>
        <color theme="1"/>
        <rFont val="Calibri"/>
        <family val="2"/>
      </rPr>
      <t>Loan applications are due to the MPFA and plans and specifications to the MPCA and/or MDH within six months (June 6, 2024) of the approval date of the IUP</t>
    </r>
    <r>
      <rPr>
        <sz val="11"/>
        <color theme="1"/>
        <rFont val="Calibri"/>
        <family val="2"/>
        <scheme val="minor"/>
      </rPr>
      <t>.</t>
    </r>
  </si>
  <si>
    <t>Application Checklist</t>
  </si>
  <si>
    <r>
      <t xml:space="preserve">This application consists of a sample </t>
    </r>
    <r>
      <rPr>
        <i/>
        <sz val="11"/>
        <color theme="1"/>
        <rFont val="Calibri"/>
        <family val="2"/>
      </rPr>
      <t>Resolution of Application</t>
    </r>
    <r>
      <rPr>
        <sz val="11"/>
        <color theme="1"/>
        <rFont val="Calibri"/>
        <family val="2"/>
        <scheme val="minor"/>
      </rPr>
      <t>, multiple forms, and two certification documents concerning compliance. This checklist identifies which items are required by the application deadline, and which that must be submitted when they are available.</t>
    </r>
  </si>
  <si>
    <t>Items required by the application deadline:</t>
  </si>
  <si>
    <t>Forms in this workbook to be completed by the applicant:</t>
  </si>
  <si>
    <t>Certifications in this workbook to be completed by the applicant:</t>
  </si>
  <si>
    <t>Items needed before application will be considered compete:</t>
  </si>
  <si>
    <t>Resolution of Application (see example in this workbook):</t>
  </si>
  <si>
    <t>Last three years of audited annual financial reports</t>
  </si>
  <si>
    <t>Current annual budget, including enterprise funds</t>
  </si>
  <si>
    <t>Current drinking water, wastewater or stormwater rates as applicable</t>
  </si>
  <si>
    <t>Drinking water, wastewater, or stormwater enacted ordinances and system service fee schedules as applicable</t>
  </si>
  <si>
    <t>Existing amortization schedules for outstanding drinking water and/or wastewater debt</t>
  </si>
  <si>
    <t>Management Contract and/or Private Operator Agreements:  For applicants who have engaged a private contract operator to manage its drinking water or wastewater system.</t>
  </si>
  <si>
    <t>Inter-municipal agreements (draft or enacted) if more than one municipality is involved in the project</t>
  </si>
  <si>
    <t>Most recent Official Statement, if less than one year old</t>
  </si>
  <si>
    <t>Or, if not available, the following two items:</t>
  </si>
  <si>
    <t>Listing of the 10 largest employers</t>
  </si>
  <si>
    <t>Certificate as to Taxes and Taxable Property including the 10 largest taxpayers, obtained from each applicable County Auditor.</t>
  </si>
  <si>
    <t>Documentation of all non-MPFA funding sources for the project (commitment letters, grant agreements, bond sale resolution or Official Statement, etc.)</t>
  </si>
  <si>
    <t>Copy of appraisal(s) and evidence of  sale for eligible  land purchase,  along with supporting documentation as may be required to demonstrate compliance with the Uniform Act.</t>
  </si>
  <si>
    <t>Legal description of the project site (water plant, wells, tower, lift station, etc.)</t>
  </si>
  <si>
    <t>Project map showing locations of water/sewer lines, project activities.</t>
  </si>
  <si>
    <t>Items that must be submitted after bids are opened and accepted:</t>
  </si>
  <si>
    <t>Final split sheets based on as-bid costs for allocating costs, if the MPFA portion of the project is part of a larger infrastructure project done at the same time.  The split sheet should break out the MPFA CW costs, MPFA DW costs and other items/costs outside the scope of the MPFA project.  Submit split sheet to the MPFA, MPCA and Health Department. Consult with MPCA and Health engineers for additional information.</t>
  </si>
  <si>
    <t>As-bid costs and engineer’s letter of recommendation accepting bids.</t>
  </si>
  <si>
    <t>Final, updated MPFA forms (Forms 03, 06, 07 and 08).</t>
  </si>
  <si>
    <t>Proof of debarment review</t>
  </si>
  <si>
    <t>Items that must be submitted after MPFA contract award:</t>
  </si>
  <si>
    <t>Recipients are responsible for submitting required forms during the construction phase of the project and for project closeout including but not limited to:</t>
  </si>
  <si>
    <t>Labor Standards Notice of Contract Award.</t>
  </si>
  <si>
    <t>List of labor standards activities that will be conducted by consultant, or excerpt from agreement.</t>
  </si>
  <si>
    <t>Real Property Declaration and/or Waiver Certification to Minnesota Management and Budget.</t>
  </si>
  <si>
    <t>Proof of posting of MNPFA funding notice</t>
  </si>
  <si>
    <t>Additional information will be provided to the recipient after the contract award.</t>
  </si>
  <si>
    <t>Sample Resolution of Application to the MPFA</t>
  </si>
  <si>
    <t>RESOLUTION OF APPLICATION</t>
  </si>
  <si>
    <t>BE IT RESOLVED that the _______________ is hereby applying to the Minnesota Public Facilities Authority for a loan from the Clean Water Revolving Fund/Drinking Revolving Fund for improvements to its municipal wastewater treatment system/drinking water system as described in the loan application.</t>
  </si>
  <si>
    <t>BE IT FURTHER RESOLVED that the _______________ estimates the loan amount to be $_________ or the as-bid cost of the project.</t>
  </si>
  <si>
    <t>BE IT FURTHER RESOLVED that the _______________ has the legal authority to apply for the loan, and the financial, technical, and managerial capacity to repay the loan and ensure proper construction, operation and maintenance of the project for its design life.</t>
  </si>
  <si>
    <t>I CERTIFY THAT the above resolution was adopted by the _______________ on _______________ (month, day, and year).</t>
  </si>
  <si>
    <t>Signed:</t>
  </si>
  <si>
    <t>Witnessed:</t>
  </si>
  <si>
    <t>Name:</t>
  </si>
  <si>
    <t>Title:</t>
  </si>
  <si>
    <t>Form 01</t>
  </si>
  <si>
    <t>Applicant Information</t>
  </si>
  <si>
    <t>Applicant ID:</t>
  </si>
  <si>
    <t>Name</t>
  </si>
  <si>
    <t>Primary County</t>
  </si>
  <si>
    <t>UEI Number (12 char/digits)</t>
  </si>
  <si>
    <t>(SAM.gov | Home)</t>
  </si>
  <si>
    <t>MN SWIFT Vendor ID No. (10 digits)</t>
  </si>
  <si>
    <t>MN SWIFT Vendor Suffix No. (3 digits)</t>
  </si>
  <si>
    <t>(determines where funds will be sent)</t>
  </si>
  <si>
    <t>Mail Address:</t>
  </si>
  <si>
    <t>PO Box or bldg no. and street name</t>
  </si>
  <si>
    <t>City, state and 9-digit ZIP</t>
  </si>
  <si>
    <t>Primary Municipal Contact:</t>
  </si>
  <si>
    <t>Title</t>
  </si>
  <si>
    <t>Phone</t>
  </si>
  <si>
    <t>Email</t>
  </si>
  <si>
    <t>Applicant officials authorized to sign legal documents:</t>
  </si>
  <si>
    <t>1.</t>
  </si>
  <si>
    <t>Email (unique to Name #1)</t>
  </si>
  <si>
    <t>2.</t>
  </si>
  <si>
    <t>Email (unique to Name #2)</t>
  </si>
  <si>
    <t>Public Utilities Commission:</t>
  </si>
  <si>
    <t>Do you have a PUC:</t>
  </si>
  <si>
    <t>yes</t>
  </si>
  <si>
    <t>no</t>
  </si>
  <si>
    <t>If yes:</t>
  </si>
  <si>
    <t>Do they set rates?</t>
  </si>
  <si>
    <t>if yes, then - how often:</t>
  </si>
  <si>
    <t>if no, then - who does:</t>
  </si>
  <si>
    <t>Can they sign contractor agreements?</t>
  </si>
  <si>
    <t>If a Public Utilities Commission (PUC) or other public entity is legally responsible for setting or adjusting user rates, and/or operation and maintenance of the project, this entity may also need to sign the MPFA financing agreement. If so, please identify:</t>
  </si>
  <si>
    <t>Name of PUC or other Entity</t>
  </si>
  <si>
    <t>Contact Name:</t>
  </si>
  <si>
    <t>Consultants and Advisors:</t>
  </si>
  <si>
    <t>Consulting Engineer:</t>
  </si>
  <si>
    <t>Company Name</t>
  </si>
  <si>
    <t>Engineer's Name</t>
  </si>
  <si>
    <t>For the consulting engineer contract, please identify the procurement process used:</t>
  </si>
  <si>
    <t>Contract Term:</t>
  </si>
  <si>
    <t>Type of procurement process used:</t>
  </si>
  <si>
    <t>No formal process used</t>
  </si>
  <si>
    <t>Qualifications based selection process</t>
  </si>
  <si>
    <t>Other, please describe:</t>
  </si>
  <si>
    <t>Bond Counsel:</t>
  </si>
  <si>
    <t>Attorney's Name</t>
  </si>
  <si>
    <t>Municipal (Financial) Advisor:</t>
  </si>
  <si>
    <t>Advisor's Name</t>
  </si>
  <si>
    <t>Other Consultant:</t>
  </si>
  <si>
    <t>Contact's Name</t>
  </si>
  <si>
    <t>Is there a Private Operator agreement in place for management and/or operation of the water or sewer system?</t>
  </si>
  <si>
    <t xml:space="preserve"> If yes, please identify:</t>
  </si>
  <si>
    <t>Current Contract Term (from / to):</t>
  </si>
  <si>
    <t>Persons responsible for compliance monitoring:</t>
  </si>
  <si>
    <t>American Iron and Steel (AIS), Build America Buy America (BABA):</t>
  </si>
  <si>
    <t>Prevailing Wage related requirements:</t>
  </si>
  <si>
    <t>MN Pollution Control Agency or MN Department of Health Engineer:</t>
  </si>
  <si>
    <t>Form 02</t>
  </si>
  <si>
    <t>Project Information</t>
  </si>
  <si>
    <t>System type</t>
  </si>
  <si>
    <t>Project title (max 30 char):</t>
  </si>
  <si>
    <t>Project description (please discuss the problem/need and the proposed solution/project):</t>
  </si>
  <si>
    <t>Project service area (describe addresses, street names):</t>
  </si>
  <si>
    <t>General description:</t>
  </si>
  <si>
    <t>Identify each local governmental jurisdiction (cities and townships) in the project service area (provide additonal sheets if needed):</t>
  </si>
  <si>
    <t>Jurisdiction 1</t>
  </si>
  <si>
    <t>Who owns the distribution or collection system?</t>
  </si>
  <si>
    <t>How is the billing handled?</t>
  </si>
  <si>
    <t>Jurisdiction 2</t>
  </si>
  <si>
    <t>Jurisdiction 3</t>
  </si>
  <si>
    <t>Jurisdiction 4</t>
  </si>
  <si>
    <t>Please use the space below to identify if other jurisdictions are included, and attach map of the service area.</t>
  </si>
  <si>
    <t>Project site ownership / rights of way:</t>
  </si>
  <si>
    <t>Identify existing/current ownership status of the project site(s):</t>
  </si>
  <si>
    <t>Do you own the project site(s)?</t>
  </si>
  <si>
    <t>Do you have all permanent easements needed for the project?</t>
  </si>
  <si>
    <t>If no, please describe the ownership:</t>
  </si>
  <si>
    <t>Identify the road type(s) for sewer collection and watermain projects:</t>
  </si>
  <si>
    <t>City owned road</t>
  </si>
  <si>
    <t>State Trunk Highway</t>
  </si>
  <si>
    <t>County-owned road</t>
  </si>
  <si>
    <t>Other</t>
  </si>
  <si>
    <t>State-Aid road</t>
  </si>
  <si>
    <r>
      <t xml:space="preserve">In order to be considered eligible for reimbursement, acquistion of property and permanent easements must follow the </t>
    </r>
    <r>
      <rPr>
        <b/>
        <sz val="11"/>
        <color theme="1"/>
        <rFont val="Calibri"/>
        <family val="2"/>
      </rPr>
      <t>Uniform Relocation and Real Property Acquistion Policies Act of 1970 (the Uniform Act)</t>
    </r>
    <r>
      <rPr>
        <sz val="11"/>
        <color theme="1"/>
        <rFont val="Calibri"/>
        <family val="2"/>
        <scheme val="minor"/>
      </rPr>
      <t>.  The Uniform Act governs the process and steps to acquire real property/permanent easements.  In general, a detailed full narrative appraisal report is needed for all eligible land acquisitions ($10,000 or more.  Other options for uncomplicated low value acquisitions.  Note: any land acquired for a drinking water project must be voluntary.  See the CWRF/DWRF Guidance for additional information.</t>
    </r>
  </si>
  <si>
    <t>NOTE: after MPFA financing is awarded a real property declaration will need to be filed with the county recorder’s office unless a waiver is granted by Minnesota Management and Budget. An example declaration form and additional information is included in the Guidance packet.</t>
  </si>
  <si>
    <t>Project scope:</t>
  </si>
  <si>
    <t>Will the MPFA-eligible project be done as part of a larger infrastructure project that will be included in the same bid, share road construction costs, etc.? If so, please describe how the projects are related.</t>
  </si>
  <si>
    <t>Project Timing:</t>
  </si>
  <si>
    <t>Estimated bid date:</t>
  </si>
  <si>
    <t>Estimated date that construction will start:</t>
  </si>
  <si>
    <t>Estimated date that construction will end:</t>
  </si>
  <si>
    <t>Estimated date project will begin operations:</t>
  </si>
  <si>
    <t>Project Sign and Project Funding Notice:</t>
  </si>
  <si>
    <r>
      <t xml:space="preserve">MPFA will provide a </t>
    </r>
    <r>
      <rPr>
        <i/>
        <sz val="11"/>
        <color theme="1"/>
        <rFont val="Calibri"/>
        <family val="2"/>
      </rPr>
      <t>Funding Notice</t>
    </r>
    <r>
      <rPr>
        <sz val="11"/>
        <color theme="1"/>
        <rFont val="Calibri"/>
        <family val="2"/>
        <scheme val="minor"/>
      </rPr>
      <t xml:space="preserve"> to all Recipients after the award of the CWRF/DWRF loan.  MPFA requests posting the Funding Notice (or similar) on the Recipient's website or in other public locations.  Additional information on the sign specifications will be provided in the Contract Guidance Packet on our website.</t>
    </r>
  </si>
  <si>
    <t>Form 03</t>
  </si>
  <si>
    <t>System Users</t>
  </si>
  <si>
    <t>Please complete all items marked in yellow on the table below identifying the number of system users by type:</t>
  </si>
  <si>
    <t>Residential and Non-Residential Users:</t>
  </si>
  <si>
    <t xml:space="preserve">Complete all items marked in yellow to accurately reflect all system users and their proportional share of use and charges.  If your system is based on a calculation of Equivalent Residential Connections (ERCs) or Equivalent Residential Units (ERUs) where one household equals one ERC/ERU, the residential percentage would be equal to the residential ERCs (households) divided by the total ERCs.  </t>
  </si>
  <si>
    <t>System User Types</t>
  </si>
  <si>
    <t>Current</t>
  </si>
  <si>
    <t>Estimated
for when
project begins
operations</t>
  </si>
  <si>
    <t>Estimated
in 20 years</t>
  </si>
  <si>
    <t>A.</t>
  </si>
  <si>
    <t>Residential Households:</t>
  </si>
  <si>
    <t>i)</t>
  </si>
  <si>
    <t>connections</t>
  </si>
  <si>
    <t>(billed individually)</t>
  </si>
  <si>
    <t>ii)</t>
  </si>
  <si>
    <t>ERUs (should equal connections)</t>
  </si>
  <si>
    <t>iii)</t>
  </si>
  <si>
    <t>percentage of system use</t>
  </si>
  <si>
    <t>B.</t>
  </si>
  <si>
    <t>Other Residential:</t>
  </si>
  <si>
    <t>(multi-family, institutional)</t>
  </si>
  <si>
    <t>ERUs</t>
  </si>
  <si>
    <t>C.</t>
  </si>
  <si>
    <t>Nonresidential:</t>
  </si>
  <si>
    <t>Totals</t>
  </si>
  <si>
    <t>Form 04</t>
  </si>
  <si>
    <t>System Costs: Annual Operations and Maintenance</t>
  </si>
  <si>
    <t xml:space="preserve">Complete all items marked in yellow.  Use actual expenditures from the last audit; the current year estimate based on the budget; and, estimated costs when the project begins operation.  Show annual operation, maintenance costs and the amount annually budgeted for equipment replacement (short-lived assets).  </t>
  </si>
  <si>
    <t>It is MPFA’s expectation that borrowers include short-term equipment replacement costs (also referred to as short-lived assets) for their water and sewer systems by budgeting for these costs, setting aside the budgeted funds annually and making expenditures for the repair/replacement of these items when needed.  On the line titled “Equipment Replacement Reserve”, identify the amounts expended in the last audit, the current year budget and estimate when project begins operation for these short-lived assets.</t>
  </si>
  <si>
    <t xml:space="preserve">Under Professional Services (contracts) do not include professional engineering costs for the submitted project.  </t>
  </si>
  <si>
    <t xml:space="preserve">Use the “Depreciation” entries to include non-cash depreciation.  </t>
  </si>
  <si>
    <t>Expenditure from
last year's
audit report</t>
  </si>
  <si>
    <t>Current year
budget</t>
  </si>
  <si>
    <t>Estimated budget
when project
begins operations</t>
  </si>
  <si>
    <t>year:</t>
  </si>
  <si>
    <t>Personnel Services (wages and salaries)</t>
  </si>
  <si>
    <t>Professional Service Contracts (O&amp;M)</t>
  </si>
  <si>
    <t>Insurance</t>
  </si>
  <si>
    <t>Professional Memberships/Training</t>
  </si>
  <si>
    <t>Printing/Publishing/Postage</t>
  </si>
  <si>
    <t>Electricity/Heating</t>
  </si>
  <si>
    <t>Chemicals and Supplies</t>
  </si>
  <si>
    <t>Testing</t>
  </si>
  <si>
    <t>Equipment Replacement Reserve *</t>
  </si>
  <si>
    <t>Total</t>
  </si>
  <si>
    <t>Depreciation</t>
  </si>
  <si>
    <t>*</t>
  </si>
  <si>
    <t>Annual amount budgeted for an equipment replacement reserve fund for repair/replacement of short-lived assets, such as pumps, motors, controls, sensors, etc.)</t>
  </si>
  <si>
    <t>Explain significant cost increases or decreases between current year budget and when project begins operation.</t>
  </si>
  <si>
    <t>Form Completed by:</t>
  </si>
  <si>
    <t>Date:</t>
  </si>
  <si>
    <t>Form 05</t>
  </si>
  <si>
    <t>Debt Service</t>
  </si>
  <si>
    <t>1st section below: Identify each outstanding series of bonds. Use the dropdown box to identify the bond type (revenue or improvement). If bonds were issued for multiple systems, identify the percentage issued for each applicable system (WW, DW, Storm).</t>
  </si>
  <si>
    <t>2nd section: prode the annual debt service amounts for the system applicable to this application (WW, DW, Storm).</t>
  </si>
  <si>
    <t>Provide copies of the amortization schedules for all outstanding system debt.</t>
  </si>
  <si>
    <t>Date this information was updated:</t>
  </si>
  <si>
    <t>Outstanding debt issues. (If more than 6, please contact your MPFA loan officer):</t>
  </si>
  <si>
    <t>key</t>
  </si>
  <si>
    <t>Dated</t>
  </si>
  <si>
    <t>Issue name</t>
  </si>
  <si>
    <t>Bond type</t>
  </si>
  <si>
    <t>% CW</t>
  </si>
  <si>
    <t>% DW</t>
  </si>
  <si>
    <t>% Storm</t>
  </si>
  <si>
    <t>Original par</t>
  </si>
  <si>
    <t>Outstanding</t>
  </si>
  <si>
    <t>(1)</t>
  </si>
  <si>
    <t>(2)</t>
  </si>
  <si>
    <t>(3)</t>
  </si>
  <si>
    <t>(4)</t>
  </si>
  <si>
    <t>(5)</t>
  </si>
  <si>
    <t>(6)</t>
  </si>
  <si>
    <t>These columns may be used to more easily copy-paste debt service values from your own internal system</t>
  </si>
  <si>
    <t>Scheduled debt service on these outstanding debt issues, for the system identified in this application</t>
  </si>
  <si>
    <t>then you could enter formulas in the columns to the left, pointing to these columns…</t>
  </si>
  <si>
    <t>Year</t>
  </si>
  <si>
    <t>(7)</t>
  </si>
  <si>
    <t>Notes:</t>
  </si>
  <si>
    <t>Form 06</t>
  </si>
  <si>
    <t>Cash Flow Worksheet</t>
  </si>
  <si>
    <t>This data enables the applicant to demonstrate that revenues are sufficient to cover all system costs (existing and new debt plus system operation costs).  Please contact your MPFA loan officer if you wish to submit the information in an alternate form you or your financial advisor use.</t>
  </si>
  <si>
    <t>The MPFA may request, after reviewing the application, that the municipality conduct a rate study and provide a more detailed cash flow analysis.</t>
  </si>
  <si>
    <t>Expenses</t>
  </si>
  <si>
    <t>Revenues (you can edit the 3 cells in blue font)</t>
  </si>
  <si>
    <t>O,M &amp; R</t>
  </si>
  <si>
    <t>Existing
Debt
Service</t>
  </si>
  <si>
    <t>New MPFA
Debt Service
(x 105%)</t>
  </si>
  <si>
    <t>WIF System
Repl Fund
(0.50/1000
gallons flow)</t>
  </si>
  <si>
    <t>Total
Expenses</t>
  </si>
  <si>
    <t>User
Charges *</t>
  </si>
  <si>
    <t>Proposed percent annual increase applied</t>
  </si>
  <si>
    <t>User Charges with increase applied</t>
  </si>
  <si>
    <t>Assessments</t>
  </si>
  <si>
    <t>Sewer/Water
Access
Charges
(SAC/WAC)</t>
  </si>
  <si>
    <t>Other
Revenues</t>
  </si>
  <si>
    <t>Total
Revenues</t>
  </si>
  <si>
    <t>Cash
Reserves
to be used</t>
  </si>
  <si>
    <t>Surplus
(Deficit) **</t>
  </si>
  <si>
    <t>Applicants are encouraged to submit separate additional detail with their email submission of this application form.</t>
  </si>
  <si>
    <t>**</t>
  </si>
  <si>
    <t>See the top of next page, please explain any deficits.</t>
  </si>
  <si>
    <t>please use the next page to explain assumptions</t>
  </si>
  <si>
    <t>Explanation for deficits / how do you plan to address these deficits</t>
  </si>
  <si>
    <t>Assumptions:</t>
  </si>
  <si>
    <t>Inflation factor for O&amp;M costs:</t>
  </si>
  <si>
    <t>Estimated No. of new connections per year:</t>
  </si>
  <si>
    <t>Other relevent information:</t>
  </si>
  <si>
    <t>Form 07</t>
  </si>
  <si>
    <t>Project Costs:  Sources and Uses</t>
  </si>
  <si>
    <t>Whenever this form is updated, please complete the date and source.</t>
  </si>
  <si>
    <t>Date updated:</t>
  </si>
  <si>
    <t>A revised version must be submitted after as-bid costs are known.</t>
  </si>
  <si>
    <t>Source of Costs:</t>
  </si>
  <si>
    <t>current estimate</t>
  </si>
  <si>
    <t>Sources:</t>
  </si>
  <si>
    <t>Within the MPFA Project Scope</t>
  </si>
  <si>
    <t>Outside MPFA
CW-DW Prog
(streets, storm…)</t>
  </si>
  <si>
    <t>Total
Project</t>
  </si>
  <si>
    <t>Clean
Water</t>
  </si>
  <si>
    <t>Drinking
Water</t>
  </si>
  <si>
    <t>Requested or Estimated MPFA Financing:</t>
  </si>
  <si>
    <t>SRF Loan:</t>
  </si>
  <si>
    <t>estimated rate:</t>
  </si>
  <si>
    <t>term (max 20 yrs unless MPFA ok):</t>
  </si>
  <si>
    <t>Affordability (WIF or PFG) or Green Grant:</t>
  </si>
  <si>
    <t>avg annl gallons system use:</t>
  </si>
  <si>
    <t>PSIG Grant:</t>
  </si>
  <si>
    <t>Special (Legislative) Appropriation</t>
  </si>
  <si>
    <t>Local Contributions:</t>
  </si>
  <si>
    <t>Debt Issuance (non-MPFA)</t>
  </si>
  <si>
    <t>General Fund</t>
  </si>
  <si>
    <t>Proprietary Fund</t>
  </si>
  <si>
    <t>County - Community Dvlp Block Grant Program</t>
  </si>
  <si>
    <t>Local-other</t>
  </si>
  <si>
    <t>State (non-MPFA) financing:</t>
  </si>
  <si>
    <t>MN DEED SCDP</t>
  </si>
  <si>
    <t>MN DEED BDPI</t>
  </si>
  <si>
    <t>Iron Range Resources and Rehabilitation Board Grant</t>
  </si>
  <si>
    <t>State-Other</t>
  </si>
  <si>
    <t>Federal financing:</t>
  </si>
  <si>
    <t>USDA-Office of Rural Development Grant</t>
  </si>
  <si>
    <t>USDA-Office of Rural Development Loan</t>
  </si>
  <si>
    <t>Federal-other</t>
  </si>
  <si>
    <t>Total Project Cost Sources:</t>
  </si>
  <si>
    <t>Uses:</t>
  </si>
  <si>
    <t>CW</t>
  </si>
  <si>
    <t>DW</t>
  </si>
  <si>
    <t>Non-Construction Costs:</t>
  </si>
  <si>
    <t>Planning</t>
  </si>
  <si>
    <t>Design</t>
  </si>
  <si>
    <t>Inspection/Other Engineering</t>
  </si>
  <si>
    <t>Develop Asset Mgmt Program</t>
  </si>
  <si>
    <t>Attorney/Financing Related Fees</t>
  </si>
  <si>
    <t xml:space="preserve">Land </t>
  </si>
  <si>
    <t>Construction Costs:</t>
  </si>
  <si>
    <t>Treatment Facilities</t>
  </si>
  <si>
    <t>CW Sewer collection rehab</t>
  </si>
  <si>
    <t>CW New Collector Sewers</t>
  </si>
  <si>
    <t>CW New Interceptors</t>
  </si>
  <si>
    <t>DW transmission/distribution</t>
  </si>
  <si>
    <t>DW wells / water intake</t>
  </si>
  <si>
    <t>DW storage</t>
  </si>
  <si>
    <r>
      <t>Service Connections</t>
    </r>
    <r>
      <rPr>
        <sz val="7"/>
        <color theme="1"/>
        <rFont val="Calibri"/>
        <family val="2"/>
        <scheme val="minor"/>
      </rPr>
      <t xml:space="preserve"> </t>
    </r>
    <r>
      <rPr>
        <sz val="7"/>
        <color theme="1"/>
        <rFont val="Calibri"/>
        <family val="2"/>
      </rPr>
      <t>(check with your MPFA loan officer regarding eligibility)</t>
    </r>
  </si>
  <si>
    <t>Storm Sewer rehab</t>
  </si>
  <si>
    <t>Contingencies (5% of construction):</t>
  </si>
  <si>
    <t>Total Project Cost Uses:</t>
  </si>
  <si>
    <t>Notes about funding sources:</t>
  </si>
  <si>
    <t>Form 08</t>
  </si>
  <si>
    <t>Project Costs: Detail of Costs Incurred Prior to MPFA Award</t>
  </si>
  <si>
    <t>Please provide an itemized list of project costs incurred prior to MPFA financing for which the applicant will be seeking reimbursement.  MPFA may request an updated form prior to the financing award. There may be limitations placed on reimbursement. Please contact your MPFA loan officer for more information.</t>
  </si>
  <si>
    <t>Vendor Name</t>
  </si>
  <si>
    <t>Invoice
Number</t>
  </si>
  <si>
    <r>
      <t xml:space="preserve">Date Costs
Incurred </t>
    </r>
    <r>
      <rPr>
        <b/>
        <sz val="11"/>
        <color theme="1"/>
        <rFont val="Calibri"/>
        <family val="2"/>
      </rPr>
      <t>From</t>
    </r>
  </si>
  <si>
    <r>
      <t xml:space="preserve">Date Costs
Incurred </t>
    </r>
    <r>
      <rPr>
        <b/>
        <sz val="11"/>
        <color theme="1"/>
        <rFont val="Calibri"/>
        <family val="2"/>
      </rPr>
      <t>To</t>
    </r>
  </si>
  <si>
    <t>Amount
Requested</t>
  </si>
  <si>
    <t>total:</t>
  </si>
  <si>
    <t>Form 09</t>
  </si>
  <si>
    <t>Financial Condition and Sources of Revenue to be Pledged to Debt Service</t>
  </si>
  <si>
    <t>Discuss the financial condition of the water/sewer fund over the last three years (revenues, negative balances, existing debt, type of debt, changes in population and users).</t>
  </si>
  <si>
    <t>Describe the current drinking water/sewer rates, including details on the rate structure (base rate, how many gallons are included in the base rate, minimum charges, billing cycle, etc.).</t>
  </si>
  <si>
    <t>Describe any recent or planned rate increases.</t>
  </si>
  <si>
    <t>Identify current charges for new connections and any recent or planned WAC/SAC increases.</t>
  </si>
  <si>
    <t>Identify the number of gallons per month used by a typical household:</t>
  </si>
  <si>
    <t>Monthly user charges for this typical household use:</t>
  </si>
  <si>
    <t>Will special assessments be pledged to debt service payments?</t>
  </si>
  <si>
    <t>What percent of project costs will be recoverd thru assessments?</t>
  </si>
  <si>
    <t>What is the status of special assessment notices and hearings? (per Minnesota Statutes Chapter 429).</t>
  </si>
  <si>
    <t>Identify when special assessment revenue will be available for debt service payments. (NOTE: debt service payments begin within one year after approval of loan and are payable on February 20 and August 20).</t>
  </si>
  <si>
    <t>Contact your MPFA loan officer for more information and for a copy of our special assessment guidance.</t>
  </si>
  <si>
    <t>Are tax levies anticipated to pay debt service?</t>
  </si>
  <si>
    <t>If yes, what year will tax levy receipts be available for debt service?</t>
  </si>
  <si>
    <t>Specify other sources of receipts that will be pledged for debt service, including user charges, connection fees, etc.</t>
  </si>
  <si>
    <t>Form 10</t>
  </si>
  <si>
    <t>Security Type</t>
  </si>
  <si>
    <t>This form relates to details of the security (Note) the applicant will issue to the MPFA to secure the loan. Some of this information may not be known at the time the application is submitted, but it is needed before MPFA can process a financing agreement.</t>
  </si>
  <si>
    <t>Consult with your bond counsel to decide the type of bond to be issued to the MPFA.</t>
  </si>
  <si>
    <t>General Obligation Revenue Note</t>
  </si>
  <si>
    <t>Generally backed by net system revenues, and backed by the full faith and credit of the borrower.</t>
  </si>
  <si>
    <t>General Obligation Improvement Note</t>
  </si>
  <si>
    <t>When special assessments are expected to provide at least 20% of the revenue for pledged debt service. May also be backed by net system revenues, and are backed by the full faith and credit of the borrower.</t>
  </si>
  <si>
    <t>Taxable Note vs. Tax-Exempt Note</t>
  </si>
  <si>
    <t>The applicant may have a preference for taxable or tax-exempt. Consult with your bond counsel and financial advisor. Taxable notes may result in a higher interest rate on the MPFA loan.</t>
  </si>
  <si>
    <t>Identify the statutory authority (ies) for issuing the debt (i.e. MN Statutes Chapters 115, 429, 444, 475). Please discuss with your bond counsel.</t>
  </si>
  <si>
    <t>Sec. 115.46 MN Statutes</t>
  </si>
  <si>
    <t>Sec. 444.075 MN Statutes</t>
  </si>
  <si>
    <t>Ch. 475 MN Statutes</t>
  </si>
  <si>
    <t>Ch. 429 MN Statutes</t>
  </si>
  <si>
    <t>Not yet determined</t>
  </si>
  <si>
    <t>List the major industrial users:</t>
  </si>
  <si>
    <t>Industry / Company Name</t>
  </si>
  <si>
    <t>% of
system
use</t>
  </si>
  <si>
    <t>Does the system have any significant wastewater contributors or significant water users (see definitions below)?</t>
  </si>
  <si>
    <t xml:space="preserve">Significant wastewater contributor:  </t>
  </si>
  <si>
    <t>A nonresidential user of a municipal wastewater treatment system whose current wastewater flow or projected wastewater flow causes the need for the construction of the project, or whose wastewater contribution, after project completion, will exceed 50% of the wastewater treatment system’s capacity.</t>
  </si>
  <si>
    <t xml:space="preserve">Significant water user:  </t>
  </si>
  <si>
    <t>A nonresidential user of a municipal drinking water system whose current water needs or projected water needs cause the need for construction of the project, or whose water intake after the project is completed will exceed 50% of the total gallons annually supplied by the water system.</t>
  </si>
  <si>
    <t>Does the applicant have agreements (see definitions below) with the significant contributors or users?</t>
  </si>
  <si>
    <t>Significant wastewater contributor agreement:</t>
  </si>
  <si>
    <t>A written agreement between a borrower and a significant wastewater contributor that will protect the financial interest of the borrower in the event the wastewater contributor curtails or ceases its operation. The agreement must include a secured, written guarantee by the significant wastewater contributor for its proportional share of the debt payments for the term of the authority’s loan with the borrower.</t>
  </si>
  <si>
    <t>Significant water user agreement:</t>
  </si>
  <si>
    <t>An agreement between a borrower and a significant water user that will protect the financial interest of the borrower in the event the water user curtails or ceases its operation. The agreement must include a secured, written guarantee by the significant water user for its proportional share of the debt payments for the term of the Authority’s loan with the borrower.</t>
  </si>
  <si>
    <t>Private Activity Considerations.  If there are significant users there may be a private activity consideration with respect to the note issued by the borrower to the MPFA.  Consult with your bond counsel about potential for private activity concerns.</t>
  </si>
  <si>
    <t>Does the project involve any private activity considerations (please consult with bond counsel) ?</t>
  </si>
  <si>
    <t>If yes, please expain:</t>
  </si>
  <si>
    <t>What type of Note will be issued to the Authority (please consult your bond counsel)</t>
  </si>
  <si>
    <t>please select one and only one:</t>
  </si>
  <si>
    <t>Revenue Note</t>
  </si>
  <si>
    <t>Improvement Note</t>
  </si>
  <si>
    <t>Not yet known</t>
  </si>
  <si>
    <t>Taxable</t>
  </si>
  <si>
    <t>Tax-exempt</t>
  </si>
  <si>
    <t>Form 11</t>
  </si>
  <si>
    <t>Infrastructure Asset Management</t>
  </si>
  <si>
    <t>This form relates to capital improvement plans and asset management.</t>
  </si>
  <si>
    <t>Please list anticipated capital improvements:</t>
  </si>
  <si>
    <t>Describe the project</t>
  </si>
  <si>
    <t>Estim. Cost</t>
  </si>
  <si>
    <t>Describe how potential capital projects are identified and prioritized  (through asset management plans, capital improvement planning, other).</t>
  </si>
  <si>
    <t>Describe how the applicant plans to pay for the capital projects (current system revenues, future MPFA loans, other)?</t>
  </si>
  <si>
    <t>Does the applicant have an asset management program?</t>
  </si>
  <si>
    <t>If yes, please describe, including how long the program has been in place.</t>
  </si>
  <si>
    <t>Are you interested in using SRF loan funds to enhance an existing program or to develop a new asset management program?</t>
  </si>
  <si>
    <t>Comments:</t>
  </si>
  <si>
    <t>Cert 01</t>
  </si>
  <si>
    <t>Compliance Certification as to General Federal and State Laws, Rules, and Regulations</t>
  </si>
  <si>
    <t>As a condition of receiving funding, recipients must comply with certain federal and state laws, rules and regulations, including but not limited to those identified in this certification which will be invoked as a condition of the MPFA loan in both the Bond Purchase and Project Loan Agreement and the General Obligation bond to be executed by the recipient.</t>
  </si>
  <si>
    <r>
      <rPr>
        <b/>
        <sz val="11"/>
        <color theme="1"/>
        <rFont val="Calibri"/>
        <family val="2"/>
      </rPr>
      <t>Important</t>
    </r>
    <r>
      <rPr>
        <sz val="11"/>
        <color theme="1"/>
        <rFont val="Calibri"/>
        <family val="2"/>
        <scheme val="minor"/>
      </rPr>
      <t>: By signing this certification, applicant acknowledges that the MPFA Contract Guidance Packet, applicable State of Minnesota Prevailing Wages and Federal Davis Bacon Prevailing Wages, Build America, Buy America (BABA)* and American Iron and Steel contract language will be physically included in bid solicitations and incorporated into the contract(s) between the MPFA applicant and selected contractor(s).</t>
    </r>
  </si>
  <si>
    <t>Note on BABA:  this is only required of SRF "Equivalency" projects. Contact your MPFA loan officer to ensure correct identification for each project as equivalency or not.</t>
  </si>
  <si>
    <t>Review the compliances and have the applicant’s authorized representative sign and date this certification form.</t>
  </si>
  <si>
    <t>Title VI of the Federal Water Pollution Control Act, more commonly known as the Clean Water Act, as amended (Clean Water Revolving Fund applicants).</t>
  </si>
  <si>
    <t>Safe Drinking Water Act (P.L. 93-523) (Drinking Water Revolving Fund applicants).</t>
  </si>
  <si>
    <t>National Environmental Policy Act (P.L. 91-190 (1970)); National Historic Preservation Act (P.L. 89-665 as amended, 80 Stat. 917 (1966)); Archeological and Historic Preservation Act (P.L. 93-291(1974)); Protection of Wetlands, Executive Order No. 11990 (1977), as amended by Executive Order No. 12608 (1997); Flood Plain Management, Executive Order No 11988 (1977), as amended by Executive Order No. 12148 (1979); Farmland Protection Policy Act (P.L. No 97-98 (1981)); Coastal Zone Management Act (P.L. 92-583 (1972), as amended); Coastal Barriers Resources Act (P.L. 97-378, 96 Stat 1653 (1982)); Wild and Scenic Rivers Act (P.L. 90-542, 82 Stat. 913 (1968)); Endangered Species Act (P.L. 93-205 (1973), as amended); Essential Fish Habitat Consultation Process under the Magnuson-Stevens Fishery Conservation and Management Act (P.L. 94-265 (1976), as amended) and; Clean Air Act Conformity (P.L. 95-95 (1977), as amended).</t>
  </si>
  <si>
    <t>Title VI of the Civil Rights Act of 1964 (P.L 88-352), Section 13 of the Federal Water Pollution Control Act Amendments of 1972 (33 U.S.C. Sec. 1251), Section 504 of the Rehabilitation Act of 1973 (P.L. 93-1123, 87 Stat. 355, 29 U.S.C. Sec. 794), The Age Discrimination Act of 1975 (P.L. 94-135 Sec. 303, 89 Stat. 713, 728, 42 U.S.C. Sec. 6102), and subsequent regulations, ensures access to facilities or programs regardless of race, color, national origin, sex, age or handicap.</t>
  </si>
  <si>
    <t>Federal Executive Order 11246, as amended by Executive Orders 11375 and 12086 and subsequent regulations. Prohibits employment discrimination on the basis of race, color, religion, sex or national origin.  Inclusion of the seven clauses in Section 202 of E. O. 11246 as amended by E. O. 11375 and 12086 are required in all project related contracts and subcontracts over $10,000.</t>
  </si>
  <si>
    <t>Federal Executive Orders 11625, 12138 and 12432; 40 CFR part 33 Participation by Disadvantaged Business Enterprises in Procurement under Environmental Protection Agency (EPA) Financial Assistance Agreements; Section 129 of P. L. 100-590 Small Businesses Reauthorization &amp; Amendment Act of 1988; Public Law 102-389 (42 U.S.C. 437d); a 1993 appropriations act ; Public Law 101-549, Title X of the Clean Air Acts. See changes from Federal Executive Orders 14151 and 14173.</t>
  </si>
  <si>
    <t>Amendments of 1990 (42 U.S.C. 7601 note).  Encourages recipients to award construction, supply and professional service contracts to minority, women’s business enterprises (MBE/WBE’s) and small businesses and requires recipients to utilize affirmative steps in procurement.</t>
  </si>
  <si>
    <t>Federal Executive Orders 12549 and 12689, Subpart C of 2 CFR Part 180 and 2 CFR Part 1532 entitled “Responsibilities of Participants Regarding Transactions (Doing Business with Other Persons).”  Prohibits entering into contracts or sub-contracts with individuals or businesses that are debarred or suspended.  Borrowers are required to check and keep a record of the status of all contractors (construction and professional services) and must require contractors to check and keep a record of the status of subcontractors for contracts expected to be equal to or over $25,000 via this internet address below (or search the internet for System for Award Management):</t>
  </si>
  <si>
    <t>Minnesota Statutes, Section 16C.285, responsible contractor requirement defined; subdivision 3 (6):</t>
  </si>
  <si>
    <t>MPFA recipients must verify that contractors are not currently suspended or debarred by the federal government or the state of Minnesota or any of its departments, commissions, agencies, or political subdivisions that have authority to debar a contractor.  See the website linked below:</t>
  </si>
  <si>
    <t>Suspended/Debarred Vendors / Minnesota Office of State Procurement (mn.gov)</t>
  </si>
  <si>
    <t>2 CFR part 200, Subpart F, which establishes audit requirements for state and local units of governments receiving federal funds.</t>
  </si>
  <si>
    <t>2 CFR part 200.216 which prohibits the use of certain telecommunications and video surveillances services or equipment.</t>
  </si>
  <si>
    <t>Section 602 (b)(9) of the Clean Water Act, as amended, and 40 CFR Part 35, Subpart L, Section 35.3550(i) require Borrowers to maintain project accounts in accordance with generally accepted government accounting standards (GAAP), and to issue annual financial statements that include the reporting of infrastructure assets in accordance with GASB 34.</t>
  </si>
  <si>
    <t>Section 504 of the Federal Rehabilitation Act of 1973, the Americans with Disabilities Act (ADA), Minn. Statutes 1990, Chapter 363 Minnesota Human Rights Act.  Requires that all public spaces and programs be designed and constructed to be accessible to the physically handicapped.</t>
  </si>
  <si>
    <t>Title II of the Uniform Relocation Assistance and Real Property Acquisition Policies Act of 1970 as amended and subsequent regulations found at 49 CFR Part 24.  Identifies procedures for the acquisition of property and the relocation of persons and businesses.</t>
  </si>
  <si>
    <t>Section 602(b)(6) of the Clean Water Act, as amended  and section 1450(e) of the Safe Drinking Water Act (42 U.S.C. 300j-9(e)).  Requires that all laborers and mechanics employed by contractors or subcontractors be paid wages at rates not less than those prevailing for the same type of work as determined by the U. S. Secretary of Labor in accordance with the federal Davis-Bacon Act (46 Stat. 1494; 40 U.S.C., sec. 276a through 276a-5).  Reorganization Plan Numbered 14 of 1950 (15 F.R. 3176) and section 2 of the Davis-Bacon Act of June 13, 1934, as amended (48 Stat. 948; 40 U.S.C. 276c).</t>
  </si>
  <si>
    <t>Minnesota Statues, Section 181.59, Discrimination on account of race, creed, or color prohibited in contract.</t>
  </si>
  <si>
    <t>Section 608 of the Federal Clean Water Act, as amended and the Safe Drinking Water Act, as amended by America’s Water Infrastructure Act of 2018 that requires all of the iron and steel products used in the CWSRF and DWSRF Projects are to be produced in the United States (“Use of American Iron and Steel Requirement”), unless (i) the Borrower has requested and obtained a waiver from the Environmental Protection Agency pertaining to the Project or (ii) the MPFA has otherwise advised the Borrower in writing that the American Iron and Steel Requirement is not applicable to the project.</t>
  </si>
  <si>
    <r>
      <t xml:space="preserve">Federal Build America, Buy America (BABA): The Recipient is subject to the Buy America Sourcing requirements under the Build America, Buy America provisions of the </t>
    </r>
    <r>
      <rPr>
        <i/>
        <sz val="11"/>
        <color theme="1"/>
        <rFont val="Calibri"/>
        <family val="2"/>
      </rPr>
      <t>Infrastructure Investment and Jobs Act</t>
    </r>
    <r>
      <rPr>
        <sz val="11"/>
        <color theme="1"/>
        <rFont val="Calibri"/>
        <family val="2"/>
        <scheme val="minor"/>
      </rPr>
      <t xml:space="preserve"> (IIJA) (P.L. 117-58 §§70911-70917) unless the Project is granted a waiver from the EPA.</t>
    </r>
  </si>
  <si>
    <t>Minnesota Statutes, Section 471.345, Uniform Municipal Contracting Law.</t>
  </si>
  <si>
    <t>Minnesota Statutes, Section 16C.285, Responsible Contractor Requirements.  Solicitation documents must include the specified language for all contracts advertised after January 1, 2015.</t>
  </si>
  <si>
    <t>Minnesota Statutes, Section 574.26 to 574.32, the Public Contractors’ Performance and Payment Bond Act, as applicable.</t>
  </si>
  <si>
    <t>Minnesota Statutes sections 176.181 – 176.182.  Requires recipients and subcontractors to have worker’s compensation insurance coverage.</t>
  </si>
  <si>
    <t>Minnesota Statutes, sections 177.41 – 177.43 (prevailing wage rate law).  Requires that contractors pay laborers and mechanics prevailing wages established by the Minnesota Department of Labor and Industry for public works projects.  Contractors or subcontractors failing to comply may face civil or criminal penalties.</t>
  </si>
  <si>
    <t>Minnesota Statutes 290.9705.  Requires that 8 percent of payments made to out-of-state contractors be withheld once cumulative payments made to the contractor for work done in Minnesota exceed $50,000 in a calendar year, unless an exemption is granted by the Department of Revenue.</t>
  </si>
  <si>
    <t>Minnesota Statutes, Chapter 13, the Minnesota Government Data Practices Act.</t>
  </si>
  <si>
    <t>Minnesota Statutes Chapter 363A, the Minnesota Human Rights Act.</t>
  </si>
  <si>
    <t>Minnesota Statutes Sec. 363A.36 Subd. 1a, Minnesota Department of Human Rights’ (MDHR) affirmative action plan.  MPFA Recipients are encouraged to prepare and implement an affirmative action plan for the employment of people with disabilities, people of color, and women, and submit the plan to the commissioner of Human Rights.</t>
  </si>
  <si>
    <t>Minnesota Statutes Sec. 363A.36, Minnesota Department of Human Rights’ (MDHR) affirmative action plan requirements for contracts exceeding $250,000.  An affirmative action plan and a workforce certificate for affected contractors is required prior to bidding.</t>
  </si>
  <si>
    <t>Minnesota Statutes Section 363.44,  Equal Pay Certificate.  Requirement for all contracts entered into by municipal governments for all contracts exceeding $1,000,000.</t>
  </si>
  <si>
    <r>
      <t>The Recipient will post a physical sign at the project site during the construction phase to inform the public that the project funding was made available by the State of Minnesota and the federal I</t>
    </r>
    <r>
      <rPr>
        <i/>
        <sz val="11"/>
        <color theme="1"/>
        <rFont val="Calibri"/>
        <family val="2"/>
      </rPr>
      <t>nfrastructure Investment and Jobs</t>
    </r>
    <r>
      <rPr>
        <sz val="11"/>
        <color theme="1"/>
        <rFont val="Calibri"/>
        <family val="2"/>
      </rPr>
      <t xml:space="preserve"> Act</t>
    </r>
    <r>
      <rPr>
        <sz val="11"/>
        <color theme="1"/>
        <rFont val="Calibri"/>
        <family val="2"/>
        <scheme val="minor"/>
      </rPr>
      <t>.</t>
    </r>
  </si>
  <si>
    <t>CERTIFICATION:</t>
  </si>
  <si>
    <t>The applicant certifies that it has or will comply with the above requirements. Additionally, the applicant will include the MPFA Contract Guidance Packet and applicable Davis-Bacon and Minnesota prevailing wages in bid solicitations and incorporate the MPFA Contract Guidance Packet into all construction contracts.</t>
  </si>
  <si>
    <t>Applicant name:</t>
  </si>
  <si>
    <t>Signer Name:</t>
  </si>
  <si>
    <t>Signer Title:</t>
  </si>
  <si>
    <t>Signed by authorized official:</t>
  </si>
  <si>
    <t>Note:  this form is not capable of digital signatures. To officially demonstrate approval of this certification, the official signer must either 1) print, sign, and return this form, or 2) send an email to the MPFA loan officer. Please copy-paste the subject line and body of the email from below:</t>
  </si>
  <si>
    <t>loan officer email:</t>
  </si>
  <si>
    <t>copy into email subject line:</t>
  </si>
  <si>
    <t>MPFA SRF Application Forms, Certification 01</t>
  </si>
  <si>
    <t>copy into body of email:</t>
  </si>
  <si>
    <t>NOTE - ALTERNATIVE TO THE ABOVE EMAIL CERTIFICATION PROCESS:</t>
  </si>
  <si>
    <t>You may open this embedded pdf document, sign it, and return it to your loan officer:</t>
  </si>
  <si>
    <t>Cert 02</t>
  </si>
  <si>
    <t>Compliance Cert: Disadvantaged Business Enterprise, Required Procurement, Contract Conditions</t>
  </si>
  <si>
    <t>As a condition of receiving funding, Recipients must comply with federal requirements concerning DBEs (i.e. Minority and Women’s Business Enterprises (M/WBE) and Small Businesses in Rural Areas (SBRA)) with respect to procurement activities and contracts. The required contract conditions (see the Contract Guidance Packet) must be physically included in all bidding and contract documents. Additional information is in the Contract Guidance Packet.</t>
  </si>
  <si>
    <t>GOOD FAITH EFFORTS:</t>
  </si>
  <si>
    <t>MPFA recipients and their prime contractors must follow, document, and maintain documentation of their good faith efforts as listed below to ensure that Disadvantage Business Enterprises (DBEs) have the opportunity to participate in the project by increasing DBE awareness of procurement efforts and outreach.  This applies to procurement for construction, equipment, supplies and services.</t>
  </si>
  <si>
    <t>Ensure DBEs are made aware of contracting opportunities to the fullest extent practicable through outreach and recruitment activities; including placing DBEs on solicitation lists and soliciting them whenever they are potential sources.</t>
  </si>
  <si>
    <t>Make information on forthcoming opportunities available to DBEs and arrange time frames for contracts and establish delivery schedules, where the requirements permit, in a way that encourages and facilitates participation by DBEs in the competitive process.  This includes, whenever possible, posting solicitation for bids or proposals for a minimum of 30 calendar days before the bid or proposal closing date.</t>
  </si>
  <si>
    <t>Consider in the contracting process whether firms competing for large contracts could be subcontracted with DBEs.  This will include dividing total requirements when economically feasible into smaller tasks or quantities to permit maximum participation by DBEs in the competitive process.</t>
  </si>
  <si>
    <t>Encourage contracting with a consortium of DBEs when a contract is too large for one of these firms to handle individually.</t>
  </si>
  <si>
    <t>Use the services and assistance of the Small Business Administration and the Minority Business Development Agency of the U. S. Department of Commerce.</t>
  </si>
  <si>
    <t>If the prime contractor awards subcontracts, require the prime contractor to take the steps in numbers 1 through 5 above.</t>
  </si>
  <si>
    <t>see next page for the Certification</t>
  </si>
  <si>
    <t>MPFA SRF Application Forms, Certification 02</t>
  </si>
  <si>
    <t>Cert 03</t>
  </si>
  <si>
    <t>Compliance Certification as to No Conviction of Felony Financial Crime by a Principal</t>
  </si>
  <si>
    <t>As a condition of receiving funding, Applicants must certify to the statement below.</t>
  </si>
  <si>
    <t>Minnesota Statutes Section 16B.981 Subd. 2 (6) requires that no current principals of a recipient have been convicted of a felony financial crime in the last 10 years. A principal is defined as a public official, a board member, or staff (paid or volunteer) with the authority to access funds provided by this financial assistance opportunity or to determine how those funds are used.</t>
  </si>
  <si>
    <t>The applicant certifies that no current principals have been convicted of a felony financial crime in the last 10 years. I have attached a list or chart of all principals.</t>
  </si>
  <si>
    <t>MPFA SRF Application Forms, Certification 03</t>
  </si>
  <si>
    <t>Additionally, I have attached a list or chart of all principals.</t>
  </si>
  <si>
    <t>MPFA table of potential SRF applicants, 2026 IUPs</t>
  </si>
  <si>
    <t>drop down list</t>
  </si>
  <si>
    <t>Applicant</t>
  </si>
  <si>
    <t>System
type</t>
  </si>
  <si>
    <t>MPFA Project
Number</t>
  </si>
  <si>
    <t>Project description
(max 55)</t>
  </si>
  <si>
    <t>IUP
status</t>
  </si>
  <si>
    <t>Ada</t>
  </si>
  <si>
    <t>280586-PS03</t>
  </si>
  <si>
    <t>Rehab collection</t>
  </si>
  <si>
    <t>B</t>
  </si>
  <si>
    <t>1540001-03</t>
  </si>
  <si>
    <t>Watermain - Repl Various Areas</t>
  </si>
  <si>
    <t>Adrian</t>
  </si>
  <si>
    <t>1530001-02</t>
  </si>
  <si>
    <t>Treatment - System Improvements</t>
  </si>
  <si>
    <t>A</t>
  </si>
  <si>
    <t>Albert Lea</t>
  </si>
  <si>
    <t>280817-PS02</t>
  </si>
  <si>
    <t>Adv trmt - phos, rehab treatment</t>
  </si>
  <si>
    <t>Alexandria LASD</t>
  </si>
  <si>
    <t>280821-PS01</t>
  </si>
  <si>
    <t>Adv trmt - phos, expand treatment</t>
  </si>
  <si>
    <t>Amboy</t>
  </si>
  <si>
    <t>281086-PS01</t>
  </si>
  <si>
    <t>rehab collection, citywide</t>
  </si>
  <si>
    <t>1070001-01</t>
  </si>
  <si>
    <t>Watermain - Repl North St.,Loop Radke St</t>
  </si>
  <si>
    <t>1070001-05</t>
  </si>
  <si>
    <t>Treatment - TP Improvements</t>
  </si>
  <si>
    <t>Annandale-Maple Lake-Howard Lake WWC</t>
  </si>
  <si>
    <t>280658-PS01</t>
  </si>
  <si>
    <t>281062-PS01</t>
  </si>
  <si>
    <t>Rehab treatment</t>
  </si>
  <si>
    <t>Appleton</t>
  </si>
  <si>
    <t>280758-PS02</t>
  </si>
  <si>
    <t>Rehab collection, Ph 2</t>
  </si>
  <si>
    <t>280819-PS01</t>
  </si>
  <si>
    <t>280916-PS01</t>
  </si>
  <si>
    <t>Adv trmt - phos, biosolids</t>
  </si>
  <si>
    <t>1760001-03</t>
  </si>
  <si>
    <t>Watermain - Replace 20 Blocks</t>
  </si>
  <si>
    <t>Ashby</t>
  </si>
  <si>
    <t>280984-PS01</t>
  </si>
  <si>
    <t>Rehab treatment, pond expansion, new spray irrigation</t>
  </si>
  <si>
    <t>Atwater</t>
  </si>
  <si>
    <t>1340001-09</t>
  </si>
  <si>
    <t>Treatment - Manganese Treatment &amp; Well</t>
  </si>
  <si>
    <t>Aurora</t>
  </si>
  <si>
    <t>280694-PS02</t>
  </si>
  <si>
    <t>Rehab collection and treatment</t>
  </si>
  <si>
    <t>1690002-07</t>
  </si>
  <si>
    <t>Watermain - W 1st Ave. N. Reconstruction</t>
  </si>
  <si>
    <t>1690002-09</t>
  </si>
  <si>
    <t>Watermain - W3rd Ave/Main St Replacement</t>
  </si>
  <si>
    <t>1690002-11</t>
  </si>
  <si>
    <t>Watermain - 2nd Ave E Replacement</t>
  </si>
  <si>
    <t>Avoca</t>
  </si>
  <si>
    <t>1510001-01</t>
  </si>
  <si>
    <t xml:space="preserve">Other - Manganese Connect to Red Rock </t>
  </si>
  <si>
    <t>Barnesville</t>
  </si>
  <si>
    <t>280654-PS01</t>
  </si>
  <si>
    <t>Battle Lake</t>
  </si>
  <si>
    <t>1560001-06</t>
  </si>
  <si>
    <t>Treatment - PFAS Removal</t>
  </si>
  <si>
    <t>Beardsley</t>
  </si>
  <si>
    <t>1060002-02</t>
  </si>
  <si>
    <t>Watermain - Replace &amp; Loop</t>
  </si>
  <si>
    <t>1060002-03</t>
  </si>
  <si>
    <t>Storage - Tower Interior Recoat</t>
  </si>
  <si>
    <t>1060002-06</t>
  </si>
  <si>
    <t>Conservation - Install Meters</t>
  </si>
  <si>
    <t>Beaver Creek</t>
  </si>
  <si>
    <t>1670001-01</t>
  </si>
  <si>
    <t>Other - Manganese Connect to Rock County</t>
  </si>
  <si>
    <t>Belle Plaine</t>
  </si>
  <si>
    <t>280915-PS01</t>
  </si>
  <si>
    <t>Adv trmt - phos, rehab/expand</t>
  </si>
  <si>
    <t>Bellingham</t>
  </si>
  <si>
    <t>1370001-01</t>
  </si>
  <si>
    <t>Treatment - New Plant</t>
  </si>
  <si>
    <t>1370001-02</t>
  </si>
  <si>
    <t>Storage - Replace Tower</t>
  </si>
  <si>
    <t>1370001-03</t>
  </si>
  <si>
    <t>Watermain - Repl CIP</t>
  </si>
  <si>
    <t>1370001-04</t>
  </si>
  <si>
    <t>Bird Island</t>
  </si>
  <si>
    <t>1650001-05</t>
  </si>
  <si>
    <t>Treatment - Filter Media Replacement</t>
  </si>
  <si>
    <t>1650001-09</t>
  </si>
  <si>
    <t>Watermain - Phase 1 Replacement</t>
  </si>
  <si>
    <t>1650001-10</t>
  </si>
  <si>
    <t>Watermain - Phase 2 Replacement</t>
  </si>
  <si>
    <t>Biscay</t>
  </si>
  <si>
    <t>1430001-04</t>
  </si>
  <si>
    <t>Treatment - New Treatment Plant</t>
  </si>
  <si>
    <t>Blackduck</t>
  </si>
  <si>
    <t>1040014-02</t>
  </si>
  <si>
    <t>Watermain - Replacement</t>
  </si>
  <si>
    <t>1040014-03</t>
  </si>
  <si>
    <t>Storage - Tower Rehab</t>
  </si>
  <si>
    <t>1040014-04</t>
  </si>
  <si>
    <t>Treatment - Plant Rehab</t>
  </si>
  <si>
    <t>Blue Earth</t>
  </si>
  <si>
    <t>281060-PS01</t>
  </si>
  <si>
    <t>Rehab collection, South &amp; Central Linton</t>
  </si>
  <si>
    <t>1220001-06</t>
  </si>
  <si>
    <t>Watermain - Looping</t>
  </si>
  <si>
    <t>1220001-10</t>
  </si>
  <si>
    <t>Watermain - South Linton Area</t>
  </si>
  <si>
    <t>Braham</t>
  </si>
  <si>
    <t>280720-PS01a</t>
  </si>
  <si>
    <t>280720-PS01b</t>
  </si>
  <si>
    <t>280720-PS02</t>
  </si>
  <si>
    <t>Rehab collection, CR54</t>
  </si>
  <si>
    <t>1300001-06</t>
  </si>
  <si>
    <t>Source - W2 Transmission Line</t>
  </si>
  <si>
    <t>1300001-07</t>
  </si>
  <si>
    <t>Watermain - Cty 54 Replacement</t>
  </si>
  <si>
    <t>Brainerd</t>
  </si>
  <si>
    <t>1180002-05</t>
  </si>
  <si>
    <t>Conservation-Backwsh Collection &amp; System</t>
  </si>
  <si>
    <t>1180002-07</t>
  </si>
  <si>
    <t>Source - New Wells</t>
  </si>
  <si>
    <t>Brewster</t>
  </si>
  <si>
    <t>280751-PS01</t>
  </si>
  <si>
    <t>Brooten</t>
  </si>
  <si>
    <t>1730005-05</t>
  </si>
  <si>
    <t>Source - Replace Wells #1 &amp; #2</t>
  </si>
  <si>
    <t>1730005-06</t>
  </si>
  <si>
    <t xml:space="preserve">Treatment - New Plant, Remove Fe/Mn </t>
  </si>
  <si>
    <t>1730005-07</t>
  </si>
  <si>
    <t>1730005-08</t>
  </si>
  <si>
    <t>Browerville</t>
  </si>
  <si>
    <t>280850-PS01</t>
  </si>
  <si>
    <t>Rehab collection, Creamery Ave, LS and FM</t>
  </si>
  <si>
    <t>Browns Valley</t>
  </si>
  <si>
    <t>1780001-01</t>
  </si>
  <si>
    <t>1780001-03</t>
  </si>
  <si>
    <t>Treatment - Manganese Treatment Plant</t>
  </si>
  <si>
    <t>Buckman</t>
  </si>
  <si>
    <t>1490001-01</t>
  </si>
  <si>
    <t>Calumet</t>
  </si>
  <si>
    <t>1310004-05</t>
  </si>
  <si>
    <t>Watermain - 4th Ave &amp; Alley</t>
  </si>
  <si>
    <t>1310004-06</t>
  </si>
  <si>
    <t>Watermain - 6th Ave &amp; Shipka St</t>
  </si>
  <si>
    <t>1310004-07</t>
  </si>
  <si>
    <t>Watermain - Buckmaster Rd to 7th/8th</t>
  </si>
  <si>
    <t>1310004-08</t>
  </si>
  <si>
    <t>Watermain - 9th Ave &amp; Morgan St</t>
  </si>
  <si>
    <t>Campbell</t>
  </si>
  <si>
    <t>1840003-01</t>
  </si>
  <si>
    <t>Source - New Well &amp; Seal Well No. 1</t>
  </si>
  <si>
    <t>1840003-02</t>
  </si>
  <si>
    <t>Storage - New 40,000 Gal GSR w/chem feed</t>
  </si>
  <si>
    <t>1840003-03</t>
  </si>
  <si>
    <t>Watermain - Looping in Various Areas</t>
  </si>
  <si>
    <t>Chisago City</t>
  </si>
  <si>
    <t>1130003-01</t>
  </si>
  <si>
    <t>Treatment - Wellhouses Improvements</t>
  </si>
  <si>
    <t>1130003-02</t>
  </si>
  <si>
    <t>Treatment - W4 Treatment Plant</t>
  </si>
  <si>
    <t>Chisholm</t>
  </si>
  <si>
    <t>280995-PS02</t>
  </si>
  <si>
    <t>1690007-07</t>
  </si>
  <si>
    <t>Watermain - Heritage Manor Area</t>
  </si>
  <si>
    <t>1690007-08</t>
  </si>
  <si>
    <t>Watermain - 5th St SW</t>
  </si>
  <si>
    <t>Clara City</t>
  </si>
  <si>
    <t>1120001-05</t>
  </si>
  <si>
    <t>Watermain -  Distribution Improvements</t>
  </si>
  <si>
    <t>Clitherall</t>
  </si>
  <si>
    <t>1560033-02</t>
  </si>
  <si>
    <t>New System - NO3 Connect to Battle Lake</t>
  </si>
  <si>
    <t>Cokato</t>
  </si>
  <si>
    <t>1860006-06</t>
  </si>
  <si>
    <t>Watermain - High School Extension</t>
  </si>
  <si>
    <t>Coleraine</t>
  </si>
  <si>
    <t>1310006-07</t>
  </si>
  <si>
    <t>Watermain - Roosevelt &amp; Congdon Repl</t>
  </si>
  <si>
    <t>Cologne</t>
  </si>
  <si>
    <t>280350-PS01</t>
  </si>
  <si>
    <t>Comfrey</t>
  </si>
  <si>
    <t>280903-PS01</t>
  </si>
  <si>
    <t>Rehab collection, CSAH 17</t>
  </si>
  <si>
    <t>1080001-10</t>
  </si>
  <si>
    <t>Watermain - CSAH 17 Replacement</t>
  </si>
  <si>
    <t>Cottonwood</t>
  </si>
  <si>
    <t>280732-PS01</t>
  </si>
  <si>
    <t>1420002-05</t>
  </si>
  <si>
    <t>Other - Manganese Connect to LPRWS</t>
  </si>
  <si>
    <t>Cromwell</t>
  </si>
  <si>
    <t>1090007-08</t>
  </si>
  <si>
    <t>1090007-09</t>
  </si>
  <si>
    <t>Conservation - Meters</t>
  </si>
  <si>
    <t>Crosby</t>
  </si>
  <si>
    <t>280773-PS02</t>
  </si>
  <si>
    <t>Rehab collection, ph 2</t>
  </si>
  <si>
    <t>1180008-14</t>
  </si>
  <si>
    <t>Watermain - Phase 3B Imp.2026</t>
  </si>
  <si>
    <t>Cuyuna</t>
  </si>
  <si>
    <t>1180011-04</t>
  </si>
  <si>
    <t>Source - Repl with Wells #2 &amp; #3/Treat</t>
  </si>
  <si>
    <t>1180011-05</t>
  </si>
  <si>
    <t>Storage - Replace with New Tower</t>
  </si>
  <si>
    <t>1180011-06</t>
  </si>
  <si>
    <t>Watermain - Replace for City</t>
  </si>
  <si>
    <t>1180011-07</t>
  </si>
  <si>
    <t>Conservation - Replace Meters</t>
  </si>
  <si>
    <t>Cyrus</t>
  </si>
  <si>
    <t>281077-PS01</t>
  </si>
  <si>
    <t>1610001-04</t>
  </si>
  <si>
    <t>Watermain - Phase 1 Replacment</t>
  </si>
  <si>
    <t>Darwin</t>
  </si>
  <si>
    <t>1470002-04</t>
  </si>
  <si>
    <t>Watermain - 1st St &amp; Loop</t>
  </si>
  <si>
    <t>Dawson</t>
  </si>
  <si>
    <t>1370003-06</t>
  </si>
  <si>
    <t>Deer River</t>
  </si>
  <si>
    <t>1310007-05</t>
  </si>
  <si>
    <t>Treatment - Wellhouse 4 Rehab</t>
  </si>
  <si>
    <t>Dennison</t>
  </si>
  <si>
    <t>1250021-01</t>
  </si>
  <si>
    <t>Treatment - New TP</t>
  </si>
  <si>
    <t>1250021-02</t>
  </si>
  <si>
    <t>1250021-04</t>
  </si>
  <si>
    <t>Dexter</t>
  </si>
  <si>
    <t>1500006-04</t>
  </si>
  <si>
    <t>Watermain - Replacement/Looping</t>
  </si>
  <si>
    <t>Dodge Center</t>
  </si>
  <si>
    <t>280719-PS01</t>
  </si>
  <si>
    <t>Duluth</t>
  </si>
  <si>
    <t>1690011-25</t>
  </si>
  <si>
    <t>Other - System Wide Corrosion &amp; Painting</t>
  </si>
  <si>
    <t>1690011-26</t>
  </si>
  <si>
    <t>Treatment - TP Rehab</t>
  </si>
  <si>
    <t>1690011-27</t>
  </si>
  <si>
    <t>Storage - Woodland Reservoirs</t>
  </si>
  <si>
    <t>1690011-28</t>
  </si>
  <si>
    <t>Storage - Middle Reservoirs</t>
  </si>
  <si>
    <t>1690011-29</t>
  </si>
  <si>
    <t>Storage - Reservoir Upgrades</t>
  </si>
  <si>
    <t>Dunnell</t>
  </si>
  <si>
    <t>1460002-01</t>
  </si>
  <si>
    <t>Other - Manganese Connect to Sherburn</t>
  </si>
  <si>
    <t>Eagle Lake</t>
  </si>
  <si>
    <t>1070002-03</t>
  </si>
  <si>
    <t>Treatment - Manganese TP &amp; New Well</t>
  </si>
  <si>
    <t>Eden Valley</t>
  </si>
  <si>
    <t>280978-PS01</t>
  </si>
  <si>
    <t>1470012-07</t>
  </si>
  <si>
    <t>Watermain - Southwest Improvement Projec</t>
  </si>
  <si>
    <t>Elbow Lake</t>
  </si>
  <si>
    <t>280549-PS01</t>
  </si>
  <si>
    <t>280979-PS01</t>
  </si>
  <si>
    <t>1260003-08</t>
  </si>
  <si>
    <t>Ely</t>
  </si>
  <si>
    <t>1690014-04</t>
  </si>
  <si>
    <t>Watermain - Raw Water Intake/WM Repl</t>
  </si>
  <si>
    <t>1690014-05</t>
  </si>
  <si>
    <t>Watermain - Water Plant to Tower</t>
  </si>
  <si>
    <t>1690014-07</t>
  </si>
  <si>
    <t>Watermain - Sheridan St.</t>
  </si>
  <si>
    <t>Elysian</t>
  </si>
  <si>
    <t>1400003-02</t>
  </si>
  <si>
    <t>Treatment - Radium Treatment with RO</t>
  </si>
  <si>
    <t>Emmons</t>
  </si>
  <si>
    <t>1240007-01</t>
  </si>
  <si>
    <t>1240007-02</t>
  </si>
  <si>
    <t>1240007-03</t>
  </si>
  <si>
    <t>Storage - New Tower</t>
  </si>
  <si>
    <t>Eveleth</t>
  </si>
  <si>
    <t>280833-PS01</t>
  </si>
  <si>
    <t>Rehab collection, W First St</t>
  </si>
  <si>
    <t>Fairmont</t>
  </si>
  <si>
    <t>280685-PS01</t>
  </si>
  <si>
    <t>Rehab treatment, biosolids improvements</t>
  </si>
  <si>
    <t>1460003-02</t>
  </si>
  <si>
    <t>Storage - New 2.0 MG Reservoir</t>
  </si>
  <si>
    <t>Fertile</t>
  </si>
  <si>
    <t>1600008-05</t>
  </si>
  <si>
    <t>Conservation - Meter Replacement</t>
  </si>
  <si>
    <t>1600008-06</t>
  </si>
  <si>
    <t>Franklin</t>
  </si>
  <si>
    <t>1650006-06</t>
  </si>
  <si>
    <t>1650006-07</t>
  </si>
  <si>
    <t>Watermain - Reconstruction</t>
  </si>
  <si>
    <t>Frazee</t>
  </si>
  <si>
    <t>280975-PS01</t>
  </si>
  <si>
    <t>281074-PS01</t>
  </si>
  <si>
    <t>1030014-06</t>
  </si>
  <si>
    <t>Watermain - 2026 Utility Reconstruction</t>
  </si>
  <si>
    <t>Fridley</t>
  </si>
  <si>
    <t>1020031-03</t>
  </si>
  <si>
    <t>Treatment - PFAS Treatment Locke Park TP</t>
  </si>
  <si>
    <t>Fulda</t>
  </si>
  <si>
    <t>280724-PS01</t>
  </si>
  <si>
    <t>Rehab collection, Ph 1</t>
  </si>
  <si>
    <t>1510005-05</t>
  </si>
  <si>
    <t>Watermain - Phase 1A</t>
  </si>
  <si>
    <t>Ghent</t>
  </si>
  <si>
    <t>280785-PS01</t>
  </si>
  <si>
    <t>Rehab collection and treatment, expand pond</t>
  </si>
  <si>
    <t>1420004-01</t>
  </si>
  <si>
    <t>1420004-05</t>
  </si>
  <si>
    <t>Watermain - Replacement Phase 1</t>
  </si>
  <si>
    <t>Gibbon</t>
  </si>
  <si>
    <t>1720004-04</t>
  </si>
  <si>
    <t>1720004-05</t>
  </si>
  <si>
    <t>Watermain - 12th St. Looping</t>
  </si>
  <si>
    <t>Gilbert</t>
  </si>
  <si>
    <t>1690020-08</t>
  </si>
  <si>
    <t>Glacial Lakes SSWD</t>
  </si>
  <si>
    <t>280637-PS02</t>
  </si>
  <si>
    <t>Rehab treatment, ph 2, adv trmt</t>
  </si>
  <si>
    <t>Glyndon</t>
  </si>
  <si>
    <t>1140005-07</t>
  </si>
  <si>
    <t>Good Thunder</t>
  </si>
  <si>
    <t>1070005-01</t>
  </si>
  <si>
    <t>Source - New Well</t>
  </si>
  <si>
    <t>1070005-02</t>
  </si>
  <si>
    <t>1070005-03</t>
  </si>
  <si>
    <t>Watermain - Halladay St</t>
  </si>
  <si>
    <t>Granada</t>
  </si>
  <si>
    <t>1460004-01</t>
  </si>
  <si>
    <t>Treatment - Manganese &amp; Radium Plant</t>
  </si>
  <si>
    <t>1460004-04</t>
  </si>
  <si>
    <t>Source - Replacement Well</t>
  </si>
  <si>
    <t>1460004-05</t>
  </si>
  <si>
    <t>Grand Marais</t>
  </si>
  <si>
    <t>280921-PS01</t>
  </si>
  <si>
    <t>Grand Meadow</t>
  </si>
  <si>
    <t>280722-PS03</t>
  </si>
  <si>
    <t>Adv trmt - phos, rehab collection and trmt</t>
  </si>
  <si>
    <t>Grand Rapids</t>
  </si>
  <si>
    <t>1310011-04</t>
  </si>
  <si>
    <t>Treatment - Treatment Plant Improvements</t>
  </si>
  <si>
    <t>Greenbush</t>
  </si>
  <si>
    <t>1680002-13</t>
  </si>
  <si>
    <t>Watermain - Replace Various Areas</t>
  </si>
  <si>
    <t>Halstad</t>
  </si>
  <si>
    <t>1540003-03</t>
  </si>
  <si>
    <t>Other - Connect to ECRW</t>
  </si>
  <si>
    <t>Hancock</t>
  </si>
  <si>
    <t>1750004-01</t>
  </si>
  <si>
    <t>1750004-02</t>
  </si>
  <si>
    <t>Harris</t>
  </si>
  <si>
    <t>1130005-05</t>
  </si>
  <si>
    <t>1130005-06</t>
  </si>
  <si>
    <t>Hastings</t>
  </si>
  <si>
    <t>1190012-01</t>
  </si>
  <si>
    <t>Treatment - PFAS Treatment Phase 1</t>
  </si>
  <si>
    <t>1190012-02</t>
  </si>
  <si>
    <t>Treatment - PFAS Treatment Phase 2</t>
  </si>
  <si>
    <t>1190012-03</t>
  </si>
  <si>
    <t>Treatment - PFAS Treatment Phase 3</t>
  </si>
  <si>
    <t>Hayward</t>
  </si>
  <si>
    <t>1240012-01</t>
  </si>
  <si>
    <t>Treatment - Radium Treatment &amp; New Well</t>
  </si>
  <si>
    <t>1240012-02</t>
  </si>
  <si>
    <t>Henderson</t>
  </si>
  <si>
    <t>1720006-02</t>
  </si>
  <si>
    <t>Treatment - New Iron Removal Plant</t>
  </si>
  <si>
    <t>Henning</t>
  </si>
  <si>
    <t>280816-PS02</t>
  </si>
  <si>
    <t>Rehab collection, main LS and FM</t>
  </si>
  <si>
    <t>1560016-09</t>
  </si>
  <si>
    <t>Watermain - Replace Cast Iron Main</t>
  </si>
  <si>
    <t>1560016-13</t>
  </si>
  <si>
    <t>Heron Lake</t>
  </si>
  <si>
    <t>1320002-03</t>
  </si>
  <si>
    <t>Storage - Replace 100,000 Gal Tower</t>
  </si>
  <si>
    <t>Hibbing</t>
  </si>
  <si>
    <t>1690022-15</t>
  </si>
  <si>
    <t>Watermain - 23rd St. Replacement</t>
  </si>
  <si>
    <t>1690022-16</t>
  </si>
  <si>
    <t>1690022-17</t>
  </si>
  <si>
    <t>Watermain - Town Line Sliplining</t>
  </si>
  <si>
    <t>1690022-23</t>
  </si>
  <si>
    <t>Watermain - 17th St. Replacement</t>
  </si>
  <si>
    <t>1690022-24</t>
  </si>
  <si>
    <t>Watermain - 23rd St. Replace Phase II</t>
  </si>
  <si>
    <t>1690022-26</t>
  </si>
  <si>
    <t>Watermain - 30" Rehabilitation</t>
  </si>
  <si>
    <t>1690022-27</t>
  </si>
  <si>
    <t>Watermain - Hydrant &amp; Valve Replacement</t>
  </si>
  <si>
    <t>Hibbing-PUC</t>
  </si>
  <si>
    <t>1690022-14</t>
  </si>
  <si>
    <t>Watermain - Capital Imp Phase 2</t>
  </si>
  <si>
    <t>Hollandale</t>
  </si>
  <si>
    <t>1240013-01</t>
  </si>
  <si>
    <t xml:space="preserve">Source - New Well </t>
  </si>
  <si>
    <t>1240013-02</t>
  </si>
  <si>
    <t>1240013-03</t>
  </si>
  <si>
    <t>1240013-04</t>
  </si>
  <si>
    <t>Houston</t>
  </si>
  <si>
    <t>280585-PS02</t>
  </si>
  <si>
    <t>1280005-04</t>
  </si>
  <si>
    <t>Watermain - Jackson, Lincoln, Spruce Sts</t>
  </si>
  <si>
    <t>Howard Lake</t>
  </si>
  <si>
    <t>1860010-08</t>
  </si>
  <si>
    <t>1860010-09</t>
  </si>
  <si>
    <t>Storage - Replace Tower No. 1</t>
  </si>
  <si>
    <t>1860010-10</t>
  </si>
  <si>
    <t>Hoyt Lakes</t>
  </si>
  <si>
    <t>1690028-02</t>
  </si>
  <si>
    <t>Other - Connect to ERWB</t>
  </si>
  <si>
    <t>International Falls</t>
  </si>
  <si>
    <t>1360002-01</t>
  </si>
  <si>
    <t>1360002-03</t>
  </si>
  <si>
    <t>Watermain - Replace 9th Street</t>
  </si>
  <si>
    <t>Jackson</t>
  </si>
  <si>
    <t>1320003-05</t>
  </si>
  <si>
    <t>Watermain - River Crossing</t>
  </si>
  <si>
    <t>Jeffers</t>
  </si>
  <si>
    <t>1170002-01</t>
  </si>
  <si>
    <t>Kilkenny</t>
  </si>
  <si>
    <t>1400007-02</t>
  </si>
  <si>
    <t>Treatment - Manganese TP &amp; Well</t>
  </si>
  <si>
    <t>Lake Crystal</t>
  </si>
  <si>
    <t>280841-PS01</t>
  </si>
  <si>
    <t>Regionalize, connect to Mankato</t>
  </si>
  <si>
    <t>Lamberton</t>
  </si>
  <si>
    <t>1640003-15</t>
  </si>
  <si>
    <t>Watermain - Phase 2 2nd Ave &amp; Main</t>
  </si>
  <si>
    <t>Lanesboro</t>
  </si>
  <si>
    <t>280618-PS03</t>
  </si>
  <si>
    <t>1230006-03</t>
  </si>
  <si>
    <t>Watermain - Repl TH250</t>
  </si>
  <si>
    <t>Le Sueur</t>
  </si>
  <si>
    <t>280988-PS01</t>
  </si>
  <si>
    <t>1400010-06</t>
  </si>
  <si>
    <t>1400010-09</t>
  </si>
  <si>
    <t>Watermain - New Booster and Wtrmn</t>
  </si>
  <si>
    <t>1400010-12</t>
  </si>
  <si>
    <t>Watermain - 4th St Improvements</t>
  </si>
  <si>
    <t>Lewiston</t>
  </si>
  <si>
    <t>280856-PS01</t>
  </si>
  <si>
    <t>280856-PS02</t>
  </si>
  <si>
    <t>Lincoln-Pipestone RWS</t>
  </si>
  <si>
    <t>1410007-05</t>
  </si>
  <si>
    <t>Treatment - Holland WTP biotta addition</t>
  </si>
  <si>
    <t>Litchfield</t>
  </si>
  <si>
    <t>280842-PS01</t>
  </si>
  <si>
    <t>Rehab treatment, expand bio capacity</t>
  </si>
  <si>
    <t>Little Falls</t>
  </si>
  <si>
    <t>280533-PS02</t>
  </si>
  <si>
    <t>Rehab treatment, Ph 2</t>
  </si>
  <si>
    <t>1490002-12</t>
  </si>
  <si>
    <t>Watermain - River Crossings</t>
  </si>
  <si>
    <t>Lone Pine Township</t>
  </si>
  <si>
    <t>280507-PS01</t>
  </si>
  <si>
    <t>Unsewered, connect to East Itasca WWTP</t>
  </si>
  <si>
    <t>Long Prairie</t>
  </si>
  <si>
    <t>1770007-04</t>
  </si>
  <si>
    <t>1770007-05</t>
  </si>
  <si>
    <t>1770007-06</t>
  </si>
  <si>
    <t>Lowry</t>
  </si>
  <si>
    <t>1610007-06</t>
  </si>
  <si>
    <t>1610007-07</t>
  </si>
  <si>
    <t>Treatment - Plant Improvements</t>
  </si>
  <si>
    <t>1610007-11</t>
  </si>
  <si>
    <t>Madison</t>
  </si>
  <si>
    <t>1370004-06</t>
  </si>
  <si>
    <t>Mankato</t>
  </si>
  <si>
    <t>280580-PS01</t>
  </si>
  <si>
    <t>Rehab trmt, digester and disinfection improvements</t>
  </si>
  <si>
    <t>Marble</t>
  </si>
  <si>
    <t>281037-PS01</t>
  </si>
  <si>
    <t>Adv trmt - phos, rehab WWTP</t>
  </si>
  <si>
    <t>1310023-07</t>
  </si>
  <si>
    <t>Treatment - Manganese Plant</t>
  </si>
  <si>
    <t>Mayer</t>
  </si>
  <si>
    <t>280908-PS01</t>
  </si>
  <si>
    <t>Rehab treatment, biosolids</t>
  </si>
  <si>
    <t>McKinley</t>
  </si>
  <si>
    <t>1690033-03</t>
  </si>
  <si>
    <t>Watermain - Grand Ave. Improvements</t>
  </si>
  <si>
    <t>Meadowlands</t>
  </si>
  <si>
    <t>1690034-01</t>
  </si>
  <si>
    <t>Source - Well/Wellhouse Improvements</t>
  </si>
  <si>
    <t>1690034-02</t>
  </si>
  <si>
    <t>1690034-03</t>
  </si>
  <si>
    <t>Medford</t>
  </si>
  <si>
    <t>280947-PS01</t>
  </si>
  <si>
    <t>Regionalize, connect to Owatonna</t>
  </si>
  <si>
    <t>Menahga</t>
  </si>
  <si>
    <t>1800001-06</t>
  </si>
  <si>
    <t>Watermain - First St. SW/Second St N</t>
  </si>
  <si>
    <t>Mendota</t>
  </si>
  <si>
    <t>1190030-02</t>
  </si>
  <si>
    <t>Watermain - Area 1 Loop</t>
  </si>
  <si>
    <t>Metropolitan Council</t>
  </si>
  <si>
    <t>272493-PD00</t>
  </si>
  <si>
    <t>Interceptor improvements</t>
  </si>
  <si>
    <t>272493-PS05</t>
  </si>
  <si>
    <t>HSI - East Isles Forcemain - Contract H</t>
  </si>
  <si>
    <t>279356-PS22</t>
  </si>
  <si>
    <t>Waconia FM 7508 Ph 3 Replacement</t>
  </si>
  <si>
    <t>280268-PS03</t>
  </si>
  <si>
    <t>Biosolids improvements, Ph 2</t>
  </si>
  <si>
    <t>280269-PD00</t>
  </si>
  <si>
    <t>St. Bonifacius LS/FM Rehab</t>
  </si>
  <si>
    <t>280269-PS03</t>
  </si>
  <si>
    <t>L24 renovation and FM7020 replacement</t>
  </si>
  <si>
    <t>280346-PD00</t>
  </si>
  <si>
    <t>Plant improvements planning &amp; design</t>
  </si>
  <si>
    <t>280346-PS04</t>
  </si>
  <si>
    <t>Secondary trmt improvments</t>
  </si>
  <si>
    <t>280346-PS05</t>
  </si>
  <si>
    <t>Elec Dist Renew, Ph 3</t>
  </si>
  <si>
    <t>280346-PS06</t>
  </si>
  <si>
    <t>MCES WWTP Effluent Pump Station Renewal</t>
  </si>
  <si>
    <t>280346-PS08</t>
  </si>
  <si>
    <t>Water System Renew &amp; Imp, Ph 1 Distribution System</t>
  </si>
  <si>
    <t>280742-PD00</t>
  </si>
  <si>
    <t>Rehab collection, Fridley lift station</t>
  </si>
  <si>
    <t>280749-PD00</t>
  </si>
  <si>
    <t>Regional Interceptor Improvements</t>
  </si>
  <si>
    <t>280749-PS02</t>
  </si>
  <si>
    <t>Orono Lift Stations L46 and L49 Imp</t>
  </si>
  <si>
    <t>280749-PS03</t>
  </si>
  <si>
    <t>L48 Rehab and 6-DH-645 FM Replacement</t>
  </si>
  <si>
    <t>280749-PS04</t>
  </si>
  <si>
    <t>Orono 7113 FM Replacement</t>
  </si>
  <si>
    <t>280763-PS01</t>
  </si>
  <si>
    <t>Digester Expansion</t>
  </si>
  <si>
    <t>281026-PS01</t>
  </si>
  <si>
    <t>4‐NS‐525 interceptor rehab</t>
  </si>
  <si>
    <t>281035-PS01</t>
  </si>
  <si>
    <t>7029 interceptor rehab</t>
  </si>
  <si>
    <t>Monticello</t>
  </si>
  <si>
    <t>1860012-01</t>
  </si>
  <si>
    <t>Montrose</t>
  </si>
  <si>
    <t>280918-PS01</t>
  </si>
  <si>
    <t>Regionalize, connect to Annandale/Maple Lk/Howard Lk</t>
  </si>
  <si>
    <t>1860016-05</t>
  </si>
  <si>
    <t>1860016-06</t>
  </si>
  <si>
    <t>Storage - Repl Tower w/100,000 Gal Tower</t>
  </si>
  <si>
    <t>Moorhead</t>
  </si>
  <si>
    <t>1140008-14</t>
  </si>
  <si>
    <t>Watermain - Distribution Phase 3</t>
  </si>
  <si>
    <t>1140008-20</t>
  </si>
  <si>
    <t>Storage - Reservoirs Improvement</t>
  </si>
  <si>
    <t>1140008-23</t>
  </si>
  <si>
    <t>Source - Transmission Pipeline Repl</t>
  </si>
  <si>
    <t>Mound</t>
  </si>
  <si>
    <t>1270038-01</t>
  </si>
  <si>
    <t>New London</t>
  </si>
  <si>
    <t>1340005-06</t>
  </si>
  <si>
    <t>Watermain - 2025 Improvements</t>
  </si>
  <si>
    <t>New York Mills</t>
  </si>
  <si>
    <t>1560017-09</t>
  </si>
  <si>
    <t>Treatment - New TP/Well</t>
  </si>
  <si>
    <t>Newport</t>
  </si>
  <si>
    <t>1820014-02</t>
  </si>
  <si>
    <t>Nielsville</t>
  </si>
  <si>
    <t>1600012-06</t>
  </si>
  <si>
    <t>Other - Connect to North Dakota ECRWD</t>
  </si>
  <si>
    <t>Nobles County</t>
  </si>
  <si>
    <t>280149-PS01</t>
  </si>
  <si>
    <t>Unsewered, new collection and pond</t>
  </si>
  <si>
    <t>Northfield</t>
  </si>
  <si>
    <t>1660010-02</t>
  </si>
  <si>
    <t>Treatment - Gravity Filters and RO</t>
  </si>
  <si>
    <t>Olivia</t>
  </si>
  <si>
    <t>1650011-06</t>
  </si>
  <si>
    <t>Treatment - RO addition</t>
  </si>
  <si>
    <t>Ortonville</t>
  </si>
  <si>
    <t>280581-PS02</t>
  </si>
  <si>
    <t>280955-PS01</t>
  </si>
  <si>
    <t>1060008-08</t>
  </si>
  <si>
    <t>Watermain - Phase 3</t>
  </si>
  <si>
    <t>1060008-09</t>
  </si>
  <si>
    <t>Watermain - Phase 4</t>
  </si>
  <si>
    <t>1060008-10</t>
  </si>
  <si>
    <t>Watermain - Dixon St. Replacement</t>
  </si>
  <si>
    <t>Otsego</t>
  </si>
  <si>
    <t>1860026-02</t>
  </si>
  <si>
    <t>Treatment - Manganese Pumphouse 3</t>
  </si>
  <si>
    <t>1860026-03</t>
  </si>
  <si>
    <t>Treatment - Manganese Pumphouse 4</t>
  </si>
  <si>
    <t>Owatonna</t>
  </si>
  <si>
    <t>280679-PS01b</t>
  </si>
  <si>
    <t>Palisade</t>
  </si>
  <si>
    <t>1010013-02</t>
  </si>
  <si>
    <t>Treatment - Manganese New Plant</t>
  </si>
  <si>
    <t>1010013-03</t>
  </si>
  <si>
    <t>Storage - Tower Improvements</t>
  </si>
  <si>
    <t>1010013-04</t>
  </si>
  <si>
    <t>Source - Well #2 Replacement</t>
  </si>
  <si>
    <t>Pease</t>
  </si>
  <si>
    <t>1480017-05</t>
  </si>
  <si>
    <t>Other - PFAS Connect to Neighbor</t>
  </si>
  <si>
    <t>Pelican Rapids</t>
  </si>
  <si>
    <t>1560019-10</t>
  </si>
  <si>
    <t>Pipestone</t>
  </si>
  <si>
    <t>1590005-10</t>
  </si>
  <si>
    <t>Watermain - Replace NE Area - Phase 3</t>
  </si>
  <si>
    <t>1590005-14</t>
  </si>
  <si>
    <t>Watermain - Repl 2nd Ave SW</t>
  </si>
  <si>
    <t>Proctor</t>
  </si>
  <si>
    <t>1690042-05</t>
  </si>
  <si>
    <t>Watermain - Repl 2nd St. to Westgate Blv</t>
  </si>
  <si>
    <t>Randall</t>
  </si>
  <si>
    <t>280786-PS01</t>
  </si>
  <si>
    <t>280786-PS02</t>
  </si>
  <si>
    <t>1490005-02</t>
  </si>
  <si>
    <t>Watermain - Water System Improvements</t>
  </si>
  <si>
    <t>Red Wing</t>
  </si>
  <si>
    <t>1250013-09</t>
  </si>
  <si>
    <t>Other - Booster Station Rehab</t>
  </si>
  <si>
    <t>Redwood Falls</t>
  </si>
  <si>
    <t>280832-PS01</t>
  </si>
  <si>
    <t>Robbinsdale</t>
  </si>
  <si>
    <t>1270046-06</t>
  </si>
  <si>
    <t>Rochester</t>
  </si>
  <si>
    <t>280713-PS01b</t>
  </si>
  <si>
    <t>Rehab treatment, liquid &amp; solids upgrade</t>
  </si>
  <si>
    <t>Rolling Green Township</t>
  </si>
  <si>
    <t>1660022-01</t>
  </si>
  <si>
    <t>Treatment - Radchem Removal</t>
  </si>
  <si>
    <t>Rosemount</t>
  </si>
  <si>
    <t>1190019-02</t>
  </si>
  <si>
    <t>Treatment - New Fe/Mn/Ra Plant</t>
  </si>
  <si>
    <t>Royalton</t>
  </si>
  <si>
    <t>1490006-09</t>
  </si>
  <si>
    <t>Watermain - Improvements &amp; Looping</t>
  </si>
  <si>
    <t>1490006-10</t>
  </si>
  <si>
    <t>Saint Cloud</t>
  </si>
  <si>
    <t>280857-PD00</t>
  </si>
  <si>
    <t>Equip and Energy Improvements</t>
  </si>
  <si>
    <t>280857-PS01</t>
  </si>
  <si>
    <t>Rehab treatment, solids/energy improvements</t>
  </si>
  <si>
    <t>280857-PS02</t>
  </si>
  <si>
    <t>Aeration system rehab/upgrade</t>
  </si>
  <si>
    <t>1730027-19</t>
  </si>
  <si>
    <t xml:space="preserve">Watermain - 22nd St. S-CR 136 to Cooper </t>
  </si>
  <si>
    <t>Saint Michael</t>
  </si>
  <si>
    <t>280795-PS02</t>
  </si>
  <si>
    <t>Adv trmt - phos, replace reed beds</t>
  </si>
  <si>
    <t>Saint Paul RWS</t>
  </si>
  <si>
    <t>1620026-22y</t>
  </si>
  <si>
    <t>Treatment - Process Imp.(McCarrons)</t>
  </si>
  <si>
    <t>1620026-22z</t>
  </si>
  <si>
    <t>Saint Peter</t>
  </si>
  <si>
    <t>280969-PS01</t>
  </si>
  <si>
    <t>Sandstone</t>
  </si>
  <si>
    <t>280887-PS01</t>
  </si>
  <si>
    <t>Adv trmt - phos</t>
  </si>
  <si>
    <t>Sauk Rapids</t>
  </si>
  <si>
    <t>1050004-07</t>
  </si>
  <si>
    <t>Treatment - PFAS TP Upgrade &amp; New Wells</t>
  </si>
  <si>
    <t>Scandia</t>
  </si>
  <si>
    <t>280805-PS01</t>
  </si>
  <si>
    <t>Adv trmt - nitrogen, rehab LSTS</t>
  </si>
  <si>
    <t>Sherburn</t>
  </si>
  <si>
    <t>280698-PS02</t>
  </si>
  <si>
    <t>Silver Bay</t>
  </si>
  <si>
    <t>1380003-11</t>
  </si>
  <si>
    <t>1380003-12</t>
  </si>
  <si>
    <t>Watermain - 2026 Citywide</t>
  </si>
  <si>
    <t>1380003-15</t>
  </si>
  <si>
    <t>Watermain - PRV Replacements</t>
  </si>
  <si>
    <t>Spring Valley</t>
  </si>
  <si>
    <t>280633-PS02</t>
  </si>
  <si>
    <t>Springsteel Island SD</t>
  </si>
  <si>
    <t>280939-PS01</t>
  </si>
  <si>
    <t>Regionalize, connect to Warroad</t>
  </si>
  <si>
    <t>Staples</t>
  </si>
  <si>
    <t>280926-PS01</t>
  </si>
  <si>
    <t>Rehab collection, 4th St</t>
  </si>
  <si>
    <t>1770011-09</t>
  </si>
  <si>
    <t>Watermain - 4th St NE Impvrovements</t>
  </si>
  <si>
    <t>Starbuck</t>
  </si>
  <si>
    <t>1610008-04</t>
  </si>
  <si>
    <t>Storage - Tank Rehab</t>
  </si>
  <si>
    <t>1610008-06</t>
  </si>
  <si>
    <t>Stewart</t>
  </si>
  <si>
    <t>280938-PS01</t>
  </si>
  <si>
    <t xml:space="preserve">Rehab collection </t>
  </si>
  <si>
    <t>1430009-07 and -08</t>
  </si>
  <si>
    <t>Watermain - Looping and Distribution</t>
  </si>
  <si>
    <t>Stillwater</t>
  </si>
  <si>
    <t>1820024-02</t>
  </si>
  <si>
    <t>Treatment - PFAS W9 Treatment Plant</t>
  </si>
  <si>
    <t>1820024-03</t>
  </si>
  <si>
    <t>Treatment - PFAS W10 Treatment Plant</t>
  </si>
  <si>
    <t>Tintah</t>
  </si>
  <si>
    <t>1780003-01</t>
  </si>
  <si>
    <t>1780003-02</t>
  </si>
  <si>
    <t>Tracy</t>
  </si>
  <si>
    <t>279575-PS07</t>
  </si>
  <si>
    <t>Rehab collection, 1st St and Morgan St</t>
  </si>
  <si>
    <t>1420010-04</t>
  </si>
  <si>
    <t>Watermain - Loop and Replace</t>
  </si>
  <si>
    <t>Two Harbors</t>
  </si>
  <si>
    <t>1380005-11</t>
  </si>
  <si>
    <t>Watermain - TH 61 Replace/Loop</t>
  </si>
  <si>
    <t>Underwood</t>
  </si>
  <si>
    <t>1560026-06</t>
  </si>
  <si>
    <t>Treatment - Replace Plant</t>
  </si>
  <si>
    <t>1560026-07</t>
  </si>
  <si>
    <t>Vernon Center</t>
  </si>
  <si>
    <t>1070019-01</t>
  </si>
  <si>
    <t>Wabasso</t>
  </si>
  <si>
    <t>1640013-03</t>
  </si>
  <si>
    <t>Treatment - Manganese Plant &amp; Well</t>
  </si>
  <si>
    <t>Walker</t>
  </si>
  <si>
    <t>280951-PS01</t>
  </si>
  <si>
    <t>Rehab collection, West side</t>
  </si>
  <si>
    <t>1110013-10</t>
  </si>
  <si>
    <t>Watermain - Westside Area</t>
  </si>
  <si>
    <t>Walnut Grove</t>
  </si>
  <si>
    <t>281041-PS01</t>
  </si>
  <si>
    <t>1640014-02</t>
  </si>
  <si>
    <t>Watermain - 8th St. N Replacement</t>
  </si>
  <si>
    <t>Welcome</t>
  </si>
  <si>
    <t>1460011-04</t>
  </si>
  <si>
    <t>Wells</t>
  </si>
  <si>
    <t>280917-PS02</t>
  </si>
  <si>
    <t>1220010-06</t>
  </si>
  <si>
    <t>Watermain - TH22/TH109</t>
  </si>
  <si>
    <t>Westbrook</t>
  </si>
  <si>
    <t>1170005-03</t>
  </si>
  <si>
    <t>Watermain - SW Replace/Loop</t>
  </si>
  <si>
    <t>Western Lake Superior SD</t>
  </si>
  <si>
    <t>280285-PS16</t>
  </si>
  <si>
    <t>Clarifier Improvements, Ph 2</t>
  </si>
  <si>
    <t>280940-PS05</t>
  </si>
  <si>
    <t>Effluent Sample Building Replace</t>
  </si>
  <si>
    <t>280941-PS01</t>
  </si>
  <si>
    <t>Cloquet Pond Rehab</t>
  </si>
  <si>
    <t>280941-PS02</t>
  </si>
  <si>
    <t>East Interceptor Rehab</t>
  </si>
  <si>
    <t>280941-PS04</t>
  </si>
  <si>
    <t>Misc Gravity Int Imp, ph 2</t>
  </si>
  <si>
    <t>280941-PS05</t>
  </si>
  <si>
    <t>Lakeside Interceptor Phase 2</t>
  </si>
  <si>
    <t>280941-PS06</t>
  </si>
  <si>
    <t>Silverbrook Interceptor Replace</t>
  </si>
  <si>
    <t>280941-PS07</t>
  </si>
  <si>
    <t>Woodland Interceptor Rehab</t>
  </si>
  <si>
    <t>280941-PS08</t>
  </si>
  <si>
    <t>USG Sample Station Rehab</t>
  </si>
  <si>
    <t>Winnebago</t>
  </si>
  <si>
    <t>1220011-06</t>
  </si>
  <si>
    <t>Source - Well 3 &amp; Wellhouse</t>
  </si>
  <si>
    <t>Winona</t>
  </si>
  <si>
    <t>280779-PS01</t>
  </si>
  <si>
    <t>Wrenshall</t>
  </si>
  <si>
    <t>1090013-04</t>
  </si>
  <si>
    <t>Zimmerman</t>
  </si>
  <si>
    <t>280937-PS01</t>
  </si>
  <si>
    <t>Adv trmt - phos, solids improvement</t>
  </si>
  <si>
    <t>280937-PS02</t>
  </si>
  <si>
    <t xml:space="preserve"> </t>
  </si>
  <si>
    <t>CTU name_long</t>
  </si>
  <si>
    <t>MPFA
Region</t>
  </si>
  <si>
    <t>L.O.
name</t>
  </si>
  <si>
    <t>L.O.
email</t>
  </si>
  <si>
    <t>L.O.
phone</t>
  </si>
  <si>
    <t>Aastad Township</t>
  </si>
  <si>
    <t>Otter Tail County</t>
  </si>
  <si>
    <t>04</t>
  </si>
  <si>
    <t>Peter Bradshaw</t>
  </si>
  <si>
    <t>Peter.Bradshaw@state.mn.us</t>
  </si>
  <si>
    <t>651.259.7689</t>
  </si>
  <si>
    <t>Acoma Township</t>
  </si>
  <si>
    <t>McLeod County</t>
  </si>
  <si>
    <t>06E</t>
  </si>
  <si>
    <t>Pete Montoya</t>
  </si>
  <si>
    <t>Pete.Montoya@state.mn.us</t>
  </si>
  <si>
    <t>651.259.7300</t>
  </si>
  <si>
    <t>Acton Township</t>
  </si>
  <si>
    <t>Meeker County</t>
  </si>
  <si>
    <t>Norman County</t>
  </si>
  <si>
    <t>01</t>
  </si>
  <si>
    <t>Paul Perez</t>
  </si>
  <si>
    <t>Paul.Perez@state.mn.us</t>
  </si>
  <si>
    <t>651.259.7475</t>
  </si>
  <si>
    <t>Adams</t>
  </si>
  <si>
    <t>Mower County</t>
  </si>
  <si>
    <t>10</t>
  </si>
  <si>
    <t>Drew Brooksbank</t>
  </si>
  <si>
    <t>Drew.Brooksbank@state.mn.us</t>
  </si>
  <si>
    <t>651.259.7131</t>
  </si>
  <si>
    <t>Adams Township</t>
  </si>
  <si>
    <t>08</t>
  </si>
  <si>
    <t>Angela Berrens</t>
  </si>
  <si>
    <t>Angela.Berrens@state.mn.us</t>
  </si>
  <si>
    <t>651.259.7497</t>
  </si>
  <si>
    <t>Adrian Township</t>
  </si>
  <si>
    <t>Watonwan County</t>
  </si>
  <si>
    <t>09</t>
  </si>
  <si>
    <t>Aetna Township</t>
  </si>
  <si>
    <t>Pipestone County</t>
  </si>
  <si>
    <t>Afton</t>
  </si>
  <si>
    <t>Washington County</t>
  </si>
  <si>
    <t>11</t>
  </si>
  <si>
    <t>Mary Jane Schultz</t>
  </si>
  <si>
    <t>MaryJane.Schultz@state.mn.us</t>
  </si>
  <si>
    <t>651.259.7467</t>
  </si>
  <si>
    <t>Agassiz Township</t>
  </si>
  <si>
    <t>Lac qui Parle County</t>
  </si>
  <si>
    <t>06W</t>
  </si>
  <si>
    <t>Agder Township</t>
  </si>
  <si>
    <t>Marshall County</t>
  </si>
  <si>
    <t>Agram Township</t>
  </si>
  <si>
    <t>Morrison County</t>
  </si>
  <si>
    <t>05</t>
  </si>
  <si>
    <t>Aitkin</t>
  </si>
  <si>
    <t>Aitkin County</t>
  </si>
  <si>
    <t>03B</t>
  </si>
  <si>
    <t>Aitkin Township</t>
  </si>
  <si>
    <t>Akeley</t>
  </si>
  <si>
    <t>Hubbard County</t>
  </si>
  <si>
    <t>02</t>
  </si>
  <si>
    <t>Akeley Township</t>
  </si>
  <si>
    <t>Akron Township (Big Stone County)</t>
  </si>
  <si>
    <t>Big Stone County</t>
  </si>
  <si>
    <t>Akron Township (Wilkin County)</t>
  </si>
  <si>
    <t>Wilkin County</t>
  </si>
  <si>
    <t>Alango Township</t>
  </si>
  <si>
    <t>Saint Louis County</t>
  </si>
  <si>
    <t>Alaska Township</t>
  </si>
  <si>
    <t>Beltrami County</t>
  </si>
  <si>
    <t>Alba Township</t>
  </si>
  <si>
    <t>Jackson County</t>
  </si>
  <si>
    <t>Albany</t>
  </si>
  <si>
    <t>Stearns County</t>
  </si>
  <si>
    <t>07W</t>
  </si>
  <si>
    <t>Albany Township</t>
  </si>
  <si>
    <t>Freeborn County</t>
  </si>
  <si>
    <t>Albert Lea Township</t>
  </si>
  <si>
    <t>Alberta</t>
  </si>
  <si>
    <t>Stevens County</t>
  </si>
  <si>
    <t>Alberta Township</t>
  </si>
  <si>
    <t>Benton County</t>
  </si>
  <si>
    <t>Albertville</t>
  </si>
  <si>
    <t>Wright County</t>
  </si>
  <si>
    <t>Albin Township</t>
  </si>
  <si>
    <t>Brown County</t>
  </si>
  <si>
    <t>Albion Township</t>
  </si>
  <si>
    <t>Alborn Township</t>
  </si>
  <si>
    <t>Alden</t>
  </si>
  <si>
    <t>Alden Township (Freeborn County)</t>
  </si>
  <si>
    <t>Alden Township (Saint Louis County)</t>
  </si>
  <si>
    <t>Aldrich</t>
  </si>
  <si>
    <t>Wadena County</t>
  </si>
  <si>
    <t>Aldrich Township</t>
  </si>
  <si>
    <t>Alexandria</t>
  </si>
  <si>
    <t>Douglas County</t>
  </si>
  <si>
    <t>Alexandria LASR</t>
  </si>
  <si>
    <t>Alexandria Township</t>
  </si>
  <si>
    <t>Alfsborg Township</t>
  </si>
  <si>
    <t>Sibley County</t>
  </si>
  <si>
    <t>Alliance Township</t>
  </si>
  <si>
    <t>Clay County</t>
  </si>
  <si>
    <t>Alma Township</t>
  </si>
  <si>
    <t>Almond Township</t>
  </si>
  <si>
    <t>Alpha</t>
  </si>
  <si>
    <t>Alta Vista Township</t>
  </si>
  <si>
    <t>Lincoln County</t>
  </si>
  <si>
    <t>Alton Township</t>
  </si>
  <si>
    <t>Waseca County</t>
  </si>
  <si>
    <t>Altona Township</t>
  </si>
  <si>
    <t>Altura</t>
  </si>
  <si>
    <t>Winona County</t>
  </si>
  <si>
    <t>Alvarado</t>
  </si>
  <si>
    <t>Alvwood Township</t>
  </si>
  <si>
    <t>Itasca County</t>
  </si>
  <si>
    <t>03A</t>
  </si>
  <si>
    <t>Amador Township</t>
  </si>
  <si>
    <t>Chisago County</t>
  </si>
  <si>
    <t>07E</t>
  </si>
  <si>
    <t>Blue Earth County</t>
  </si>
  <si>
    <t>Amboy Township</t>
  </si>
  <si>
    <t>Cottonwood County</t>
  </si>
  <si>
    <t>Amherst Township</t>
  </si>
  <si>
    <t>Fillmore County</t>
  </si>
  <si>
    <t>Amiret Township</t>
  </si>
  <si>
    <t>Lyon County</t>
  </si>
  <si>
    <t>Amo Township</t>
  </si>
  <si>
    <t>Amor Township</t>
  </si>
  <si>
    <t>Andover</t>
  </si>
  <si>
    <t>Anoka County</t>
  </si>
  <si>
    <t>Andover Township</t>
  </si>
  <si>
    <t>Polk County</t>
  </si>
  <si>
    <t>Andrea Township</t>
  </si>
  <si>
    <t>Angleworm Lake UT</t>
  </si>
  <si>
    <t>Angora Township</t>
  </si>
  <si>
    <t>Angus Township</t>
  </si>
  <si>
    <t>Ann Lake Township</t>
  </si>
  <si>
    <t>Kanabec County</t>
  </si>
  <si>
    <t>Ann Township</t>
  </si>
  <si>
    <t>Annandale</t>
  </si>
  <si>
    <t>Anoka</t>
  </si>
  <si>
    <t>Ansel Township</t>
  </si>
  <si>
    <t>Cass County</t>
  </si>
  <si>
    <t>Anthony Township</t>
  </si>
  <si>
    <t>Antrim Township</t>
  </si>
  <si>
    <t>Apple Valley</t>
  </si>
  <si>
    <t>Dakota County</t>
  </si>
  <si>
    <t>Swift County</t>
  </si>
  <si>
    <t>Appleton Township</t>
  </si>
  <si>
    <t>Arago Township</t>
  </si>
  <si>
    <t>Arbo Township</t>
  </si>
  <si>
    <t>Arco</t>
  </si>
  <si>
    <t>Arctander Township</t>
  </si>
  <si>
    <t>Kandiyohi County</t>
  </si>
  <si>
    <t>Arden Hills</t>
  </si>
  <si>
    <t>Ramsey County</t>
  </si>
  <si>
    <t>Ardenhurst Township</t>
  </si>
  <si>
    <t>Arena Township</t>
  </si>
  <si>
    <t>Arendahl Township</t>
  </si>
  <si>
    <t>Argyle</t>
  </si>
  <si>
    <t>Arlington</t>
  </si>
  <si>
    <t>Arlington Township</t>
  </si>
  <si>
    <t>Arlone Township</t>
  </si>
  <si>
    <t>Pine County</t>
  </si>
  <si>
    <t>Arna Township</t>
  </si>
  <si>
    <t>Arrowhead Township</t>
  </si>
  <si>
    <t>Arthur Township (Kanabec County)</t>
  </si>
  <si>
    <t>Arthur Township (Traverse County)</t>
  </si>
  <si>
    <t>Traverse County</t>
  </si>
  <si>
    <t>Artichoke Township</t>
  </si>
  <si>
    <t>Arveson Township</t>
  </si>
  <si>
    <t>Kittson County</t>
  </si>
  <si>
    <t>Ash Lake Township</t>
  </si>
  <si>
    <t>Ash River SD</t>
  </si>
  <si>
    <t>Grant County</t>
  </si>
  <si>
    <t>Ashland Township</t>
  </si>
  <si>
    <t>Dodge County</t>
  </si>
  <si>
    <t>Ashley Township</t>
  </si>
  <si>
    <t>Askov</t>
  </si>
  <si>
    <t>Athens Township</t>
  </si>
  <si>
    <t>Isanti County</t>
  </si>
  <si>
    <t>Atherton Township</t>
  </si>
  <si>
    <t>Atkinson Township</t>
  </si>
  <si>
    <t>Carlton County</t>
  </si>
  <si>
    <t>Atlanta Township</t>
  </si>
  <si>
    <t>Becker County</t>
  </si>
  <si>
    <t>Audubon</t>
  </si>
  <si>
    <t>Audubon Township</t>
  </si>
  <si>
    <t>Augsburg Township</t>
  </si>
  <si>
    <t>Augusta Township</t>
  </si>
  <si>
    <t>Augustana Lutheran Church</t>
  </si>
  <si>
    <t>Ault Township</t>
  </si>
  <si>
    <t>Aurdal Township</t>
  </si>
  <si>
    <t>Aurora Township</t>
  </si>
  <si>
    <t>Steele County</t>
  </si>
  <si>
    <t>Austin</t>
  </si>
  <si>
    <t>Austin Township</t>
  </si>
  <si>
    <t>Automba Township</t>
  </si>
  <si>
    <t>Murray County</t>
  </si>
  <si>
    <t>Avon</t>
  </si>
  <si>
    <t>Avon Township</t>
  </si>
  <si>
    <t>Babbitt</t>
  </si>
  <si>
    <t>Backus</t>
  </si>
  <si>
    <t>Badger</t>
  </si>
  <si>
    <t>Roseau County</t>
  </si>
  <si>
    <t>Badger Township</t>
  </si>
  <si>
    <t>Badoura Township</t>
  </si>
  <si>
    <t>Bagley</t>
  </si>
  <si>
    <t>Clearwater County</t>
  </si>
  <si>
    <t>Baker Township</t>
  </si>
  <si>
    <t>Balaton</t>
  </si>
  <si>
    <t>Baldwin Township</t>
  </si>
  <si>
    <t>Sherburne County</t>
  </si>
  <si>
    <t>Balkan Township</t>
  </si>
  <si>
    <t>Ball Bluff Township</t>
  </si>
  <si>
    <t>Balsam Township (Aitkin County)</t>
  </si>
  <si>
    <t>Balsam Township (Itasca County)</t>
  </si>
  <si>
    <t>Bancroft Township</t>
  </si>
  <si>
    <t>Bandon Township</t>
  </si>
  <si>
    <t>Renville County</t>
  </si>
  <si>
    <t>Bangor Township</t>
  </si>
  <si>
    <t>Pope County</t>
  </si>
  <si>
    <t>Barber Township</t>
  </si>
  <si>
    <t>Faribault County</t>
  </si>
  <si>
    <t>Barclay Township</t>
  </si>
  <si>
    <t>Barnesville Township</t>
  </si>
  <si>
    <t>Barnett Township</t>
  </si>
  <si>
    <t>Barnum</t>
  </si>
  <si>
    <t>Barnum Township</t>
  </si>
  <si>
    <t>Barrett</t>
  </si>
  <si>
    <t>Barry</t>
  </si>
  <si>
    <t>Barry Township</t>
  </si>
  <si>
    <t>Barsness Township</t>
  </si>
  <si>
    <t>Bartlett Township</t>
  </si>
  <si>
    <t>Todd County</t>
  </si>
  <si>
    <t>Barto Township</t>
  </si>
  <si>
    <t>Bashaw Township</t>
  </si>
  <si>
    <t>Bassett Township</t>
  </si>
  <si>
    <t>Bath Township</t>
  </si>
  <si>
    <t>Battle Plain Township</t>
  </si>
  <si>
    <t>Rock County</t>
  </si>
  <si>
    <t>Battle Township</t>
  </si>
  <si>
    <t>Baudette</t>
  </si>
  <si>
    <t>Lake of the Woods County</t>
  </si>
  <si>
    <t>Baxter</t>
  </si>
  <si>
    <t>Crow Wing County</t>
  </si>
  <si>
    <t>Baxter Township</t>
  </si>
  <si>
    <t>Bay Lake Township</t>
  </si>
  <si>
    <t>Bayport</t>
  </si>
  <si>
    <t>Baytown Township</t>
  </si>
  <si>
    <t>Bear Creek Township</t>
  </si>
  <si>
    <t>Bear Head Lake UT</t>
  </si>
  <si>
    <t>Bear Park Township</t>
  </si>
  <si>
    <t>Bearskin Lodge (McCloughan Resorts LLC)</t>
  </si>
  <si>
    <t>Cook County</t>
  </si>
  <si>
    <t>Bearville Township</t>
  </si>
  <si>
    <t>Beatty Township</t>
  </si>
  <si>
    <t>Beauford Township</t>
  </si>
  <si>
    <t>Beaulieu Township</t>
  </si>
  <si>
    <t>Mahnomen County</t>
  </si>
  <si>
    <t>Beaver Bay</t>
  </si>
  <si>
    <t>Lake County</t>
  </si>
  <si>
    <t>Beaver Bay Township</t>
  </si>
  <si>
    <t>Beaver Creek Township</t>
  </si>
  <si>
    <t>Beaver Falls Township</t>
  </si>
  <si>
    <t>Beaver Township (Aitkin County)</t>
  </si>
  <si>
    <t>Beaver Township (Fillmore County)</t>
  </si>
  <si>
    <t>Beaver Township (Roseau County)</t>
  </si>
  <si>
    <t>Becker</t>
  </si>
  <si>
    <t>Becker Township (Cass County)</t>
  </si>
  <si>
    <t>Becker Township (Sherburne County)</t>
  </si>
  <si>
    <t>Bejou</t>
  </si>
  <si>
    <t>Bejou Township</t>
  </si>
  <si>
    <t>Belfast Township</t>
  </si>
  <si>
    <t>Belgium Township</t>
  </si>
  <si>
    <t>Belgrade</t>
  </si>
  <si>
    <t>Belgrade Township</t>
  </si>
  <si>
    <t>Nicollet County</t>
  </si>
  <si>
    <t>Belle Creek Township</t>
  </si>
  <si>
    <t>Goodhue County</t>
  </si>
  <si>
    <t>Scott County</t>
  </si>
  <si>
    <t>Belle Plaine Township</t>
  </si>
  <si>
    <t>Belle Prairie Township</t>
  </si>
  <si>
    <t>Belle River Township</t>
  </si>
  <si>
    <t>Bellechester</t>
  </si>
  <si>
    <t>Bellevue Township</t>
  </si>
  <si>
    <t>Belmont Township</t>
  </si>
  <si>
    <t>Beltrami</t>
  </si>
  <si>
    <t>Beltrami Forest Unorganized</t>
  </si>
  <si>
    <t>Belvidere Township</t>
  </si>
  <si>
    <t>Belview</t>
  </si>
  <si>
    <t>Redwood County</t>
  </si>
  <si>
    <t>Bemidji</t>
  </si>
  <si>
    <t>Bemidji Township</t>
  </si>
  <si>
    <t>Ben Wade Township</t>
  </si>
  <si>
    <t>Bena</t>
  </si>
  <si>
    <t>Bennington Township</t>
  </si>
  <si>
    <t>Benson</t>
  </si>
  <si>
    <t>Benson Township</t>
  </si>
  <si>
    <t>Benton Township</t>
  </si>
  <si>
    <t>Carver County</t>
  </si>
  <si>
    <t>Benville Township</t>
  </si>
  <si>
    <t>Bergen Township</t>
  </si>
  <si>
    <t>Berlin Township</t>
  </si>
  <si>
    <t>Bernadotte Township</t>
  </si>
  <si>
    <t>Bertha</t>
  </si>
  <si>
    <t>Bertha Township</t>
  </si>
  <si>
    <t>Beseman Township</t>
  </si>
  <si>
    <t>Bethel</t>
  </si>
  <si>
    <t>Beulah Township</t>
  </si>
  <si>
    <t>Big Bend Township</t>
  </si>
  <si>
    <t>Chippewa County</t>
  </si>
  <si>
    <t>Big Falls</t>
  </si>
  <si>
    <t>Koochiching County</t>
  </si>
  <si>
    <t>Big Lake</t>
  </si>
  <si>
    <t>Big Lake ASD</t>
  </si>
  <si>
    <t>Big Lake Township</t>
  </si>
  <si>
    <t>Big Stone Township</t>
  </si>
  <si>
    <t>Big Woods Township</t>
  </si>
  <si>
    <t>Bigelow</t>
  </si>
  <si>
    <t>Bigelow Township</t>
  </si>
  <si>
    <t>Bigfork</t>
  </si>
  <si>
    <t>Bigfork Township</t>
  </si>
  <si>
    <t>Bingham Lake</t>
  </si>
  <si>
    <t>Birch Cooley Township</t>
  </si>
  <si>
    <t>Birch Creek Township</t>
  </si>
  <si>
    <t>Birch Lake Township</t>
  </si>
  <si>
    <t>Birch Lake UT</t>
  </si>
  <si>
    <t>Birch Township</t>
  </si>
  <si>
    <t>Birchdale Township</t>
  </si>
  <si>
    <t>Birchwood Village</t>
  </si>
  <si>
    <t>Bird Island Township</t>
  </si>
  <si>
    <t>Bismarck Township</t>
  </si>
  <si>
    <t>Biwabik</t>
  </si>
  <si>
    <t>Biwabik Township</t>
  </si>
  <si>
    <t>Black Hammer Township</t>
  </si>
  <si>
    <t>Houston County</t>
  </si>
  <si>
    <t>Black River Township</t>
  </si>
  <si>
    <t>Pennington County</t>
  </si>
  <si>
    <t>Blackberry Township</t>
  </si>
  <si>
    <t>Blackhoof Township</t>
  </si>
  <si>
    <t>Blaine</t>
  </si>
  <si>
    <t>Blakeley Township</t>
  </si>
  <si>
    <t>Blind Lake Township</t>
  </si>
  <si>
    <t>Blomkest</t>
  </si>
  <si>
    <t>Blomkest-Svea SB</t>
  </si>
  <si>
    <t>Bloom Township</t>
  </si>
  <si>
    <t>Bloomer Township</t>
  </si>
  <si>
    <t>Bloomfield Township</t>
  </si>
  <si>
    <t>Blooming Grove Township</t>
  </si>
  <si>
    <t>Blooming Prairie</t>
  </si>
  <si>
    <t>Blooming Prairie Township</t>
  </si>
  <si>
    <t>Bloomington</t>
  </si>
  <si>
    <t>Hennepin County</t>
  </si>
  <si>
    <t>Blowers Township</t>
  </si>
  <si>
    <t>Blue Earth City Township</t>
  </si>
  <si>
    <t>Blue Hill Township</t>
  </si>
  <si>
    <t>Blue Mounds Township</t>
  </si>
  <si>
    <t>Blueberry Township</t>
  </si>
  <si>
    <t>Bluffton</t>
  </si>
  <si>
    <t>Bluffton Township</t>
  </si>
  <si>
    <t>Bock</t>
  </si>
  <si>
    <t>Mille Lacs County</t>
  </si>
  <si>
    <t>Bogus Brook Township</t>
  </si>
  <si>
    <t>Bondin Township</t>
  </si>
  <si>
    <t>Boon Lake Township</t>
  </si>
  <si>
    <t>Borgholm Township</t>
  </si>
  <si>
    <t>Borup</t>
  </si>
  <si>
    <t>Bovey</t>
  </si>
  <si>
    <t>Bowlus</t>
  </si>
  <si>
    <t>Bowstring Lake UT</t>
  </si>
  <si>
    <t>Bowstring Township</t>
  </si>
  <si>
    <t>Boxville Township</t>
  </si>
  <si>
    <t>Boy Lake Township</t>
  </si>
  <si>
    <t>Boy River</t>
  </si>
  <si>
    <t>Boy River Township</t>
  </si>
  <si>
    <t>Boyd</t>
  </si>
  <si>
    <t>Bradbury Township</t>
  </si>
  <si>
    <t>Bradford Township (Isanti County)</t>
  </si>
  <si>
    <t>Bradford Township (Wilkin County)</t>
  </si>
  <si>
    <t>Brandon</t>
  </si>
  <si>
    <t>Brandon Township</t>
  </si>
  <si>
    <t>Brandrup Township</t>
  </si>
  <si>
    <t>Brandsvold Township</t>
  </si>
  <si>
    <t>Brandt Township</t>
  </si>
  <si>
    <t>Bray Township</t>
  </si>
  <si>
    <t>Breckenridge</t>
  </si>
  <si>
    <t>Breckenridge Township</t>
  </si>
  <si>
    <t>Breezy Point</t>
  </si>
  <si>
    <t>Breitung Township</t>
  </si>
  <si>
    <t>Bremen Township</t>
  </si>
  <si>
    <t>Brevator Township</t>
  </si>
  <si>
    <t>Bricelyn</t>
  </si>
  <si>
    <t>Bridgewater Township</t>
  </si>
  <si>
    <t>Rice County</t>
  </si>
  <si>
    <t>Brighton Township</t>
  </si>
  <si>
    <t>Brislet Township</t>
  </si>
  <si>
    <t>Bristol Township</t>
  </si>
  <si>
    <t>Brockway Township</t>
  </si>
  <si>
    <t>Brook Lake UT</t>
  </si>
  <si>
    <t>Brook Park</t>
  </si>
  <si>
    <t>Brook Park Township</t>
  </si>
  <si>
    <t>Brookfield Township</t>
  </si>
  <si>
    <t>Brooklyn Center</t>
  </si>
  <si>
    <t>Brooklyn Park</t>
  </si>
  <si>
    <t>Brooks</t>
  </si>
  <si>
    <t>Red Lake County</t>
  </si>
  <si>
    <t>Brookside Motel (Raymond C Beyer)</t>
  </si>
  <si>
    <t>Brookston</t>
  </si>
  <si>
    <t>Brookville Township</t>
  </si>
  <si>
    <t>Browns Creek Township</t>
  </si>
  <si>
    <t>Browns Valley Township</t>
  </si>
  <si>
    <t>Brownsdale</t>
  </si>
  <si>
    <t>Brownsville</t>
  </si>
  <si>
    <t>Brownsville Township</t>
  </si>
  <si>
    <t>Brownton</t>
  </si>
  <si>
    <t>Bruce Township</t>
  </si>
  <si>
    <t>Bruno</t>
  </si>
  <si>
    <t>Bruno Township</t>
  </si>
  <si>
    <t>Brunswick Township</t>
  </si>
  <si>
    <t>Brush Creek Township</t>
  </si>
  <si>
    <t>Buckman Township</t>
  </si>
  <si>
    <t>Buffalo</t>
  </si>
  <si>
    <t>Buffalo Lake</t>
  </si>
  <si>
    <t>Buffalo Township</t>
  </si>
  <si>
    <t>Buh Township</t>
  </si>
  <si>
    <t>Buhl</t>
  </si>
  <si>
    <t>Bull Moose Township</t>
  </si>
  <si>
    <t>Bullard Township</t>
  </si>
  <si>
    <t>Bungo Township</t>
  </si>
  <si>
    <t>Burbank Township</t>
  </si>
  <si>
    <t>Burke Township</t>
  </si>
  <si>
    <t>Burleene Township</t>
  </si>
  <si>
    <t>Burlington Township</t>
  </si>
  <si>
    <t>Burnhamville Township</t>
  </si>
  <si>
    <t>Burnstown Township</t>
  </si>
  <si>
    <t>Burnsville</t>
  </si>
  <si>
    <t>Burton Township</t>
  </si>
  <si>
    <t>Yellow Medicine County</t>
  </si>
  <si>
    <t>Burtrum</t>
  </si>
  <si>
    <t>Buse Township</t>
  </si>
  <si>
    <t>Butler Township</t>
  </si>
  <si>
    <t>Butterfield</t>
  </si>
  <si>
    <t>Butterfield Township</t>
  </si>
  <si>
    <t>Butternut Valley Township</t>
  </si>
  <si>
    <t>Buzzle Township</t>
  </si>
  <si>
    <t>Bygland Township</t>
  </si>
  <si>
    <t>Byron</t>
  </si>
  <si>
    <t>Olmsted County</t>
  </si>
  <si>
    <t>Byron Township (Cass County)</t>
  </si>
  <si>
    <t>Byron Township (Waseca County)</t>
  </si>
  <si>
    <t>Cairo Township</t>
  </si>
  <si>
    <t>Caledonia</t>
  </si>
  <si>
    <t>Caledonia Township</t>
  </si>
  <si>
    <t>Callaway</t>
  </si>
  <si>
    <t>Callaway Township</t>
  </si>
  <si>
    <t>Cambria Township</t>
  </si>
  <si>
    <t>Cambridge</t>
  </si>
  <si>
    <t>Cambridge Township</t>
  </si>
  <si>
    <t>Camden Township</t>
  </si>
  <si>
    <t>Cameron Township</t>
  </si>
  <si>
    <t>Camp 5 Township</t>
  </si>
  <si>
    <t>Camp Lake Township</t>
  </si>
  <si>
    <t>Camp Release Township</t>
  </si>
  <si>
    <t>Camp Township</t>
  </si>
  <si>
    <t>Campbell Township</t>
  </si>
  <si>
    <t>Canby</t>
  </si>
  <si>
    <t>Candor Township</t>
  </si>
  <si>
    <t>Canisteo Township</t>
  </si>
  <si>
    <t>Cannon City Township</t>
  </si>
  <si>
    <t>Cannon Falls</t>
  </si>
  <si>
    <t>Cannon Falls Township</t>
  </si>
  <si>
    <t>Cannon Township</t>
  </si>
  <si>
    <t>Canosia Township</t>
  </si>
  <si>
    <t>Canton</t>
  </si>
  <si>
    <t>Canton Township</t>
  </si>
  <si>
    <t>Capitol Region WD</t>
  </si>
  <si>
    <t>Caribou Township</t>
  </si>
  <si>
    <t>Carimona Township</t>
  </si>
  <si>
    <t>Carlisle Township</t>
  </si>
  <si>
    <t>Carlos</t>
  </si>
  <si>
    <t>Carlos Township</t>
  </si>
  <si>
    <t>Carlston Township</t>
  </si>
  <si>
    <t>Carlton</t>
  </si>
  <si>
    <t>Carpenter Township</t>
  </si>
  <si>
    <t>Carrolton Township</t>
  </si>
  <si>
    <t>Carson Township</t>
  </si>
  <si>
    <t>Carsonville Township</t>
  </si>
  <si>
    <t>Carver</t>
  </si>
  <si>
    <t>Carver-Scott Educ CD 930</t>
  </si>
  <si>
    <t>Cascade Township</t>
  </si>
  <si>
    <t>Cashel Township</t>
  </si>
  <si>
    <t>Cass Lake</t>
  </si>
  <si>
    <t>Castle Rock Township</t>
  </si>
  <si>
    <t>Cedar Lake Area WSSDB</t>
  </si>
  <si>
    <t>Cedar Lake Township</t>
  </si>
  <si>
    <t>Cedar Mills</t>
  </si>
  <si>
    <t>Cedar Mills Township</t>
  </si>
  <si>
    <t>Cedar Township (Marshall County)</t>
  </si>
  <si>
    <t>Cedar Township (Martin County)</t>
  </si>
  <si>
    <t>Martin County</t>
  </si>
  <si>
    <t>Cedar Valley Township</t>
  </si>
  <si>
    <t>Cedarbend Township</t>
  </si>
  <si>
    <t>Center City</t>
  </si>
  <si>
    <t>Center Creek Township</t>
  </si>
  <si>
    <t>Center Township</t>
  </si>
  <si>
    <t>Centerville</t>
  </si>
  <si>
    <t>Central Iron Range SSD</t>
  </si>
  <si>
    <t>Ceresco Township</t>
  </si>
  <si>
    <t>Cerro Gordo Township</t>
  </si>
  <si>
    <t>Ceylon</t>
  </si>
  <si>
    <t>Champion Township</t>
  </si>
  <si>
    <t>Champlin</t>
  </si>
  <si>
    <t>Chanarambie Township</t>
  </si>
  <si>
    <t>Chandler</t>
  </si>
  <si>
    <t>Chanhassen</t>
  </si>
  <si>
    <t>Charlestown Township</t>
  </si>
  <si>
    <t>Chaska</t>
  </si>
  <si>
    <t>Chatfield</t>
  </si>
  <si>
    <t>Chatfield Township</t>
  </si>
  <si>
    <t>Chatham Township</t>
  </si>
  <si>
    <t>Chengwatana Township</t>
  </si>
  <si>
    <t>Cherry Grove Township</t>
  </si>
  <si>
    <t>Cherry Township</t>
  </si>
  <si>
    <t>Chester Township (Polk County)</t>
  </si>
  <si>
    <t>Chester Township (Wabasha County)</t>
  </si>
  <si>
    <t>Wabasha County</t>
  </si>
  <si>
    <t>Chickamaw Beach</t>
  </si>
  <si>
    <t>Chief Township</t>
  </si>
  <si>
    <t>Chippewa Falls Township</t>
  </si>
  <si>
    <t>Chisago Lake Township</t>
  </si>
  <si>
    <t>Chisago Lakes JSTC</t>
  </si>
  <si>
    <t>Chokio</t>
  </si>
  <si>
    <t>Christiania Township</t>
  </si>
  <si>
    <t>Circle Pines</t>
  </si>
  <si>
    <t>Claremont</t>
  </si>
  <si>
    <t>Claremont Township</t>
  </si>
  <si>
    <t>Clarissa</t>
  </si>
  <si>
    <t>Clark Township (Aitkin County)</t>
  </si>
  <si>
    <t>Clark Township (Faribault County)</t>
  </si>
  <si>
    <t>Clarkfield</t>
  </si>
  <si>
    <t>Clarks Grove</t>
  </si>
  <si>
    <t>Clay Township</t>
  </si>
  <si>
    <t>Clayton Township</t>
  </si>
  <si>
    <t>Clear Creek UT</t>
  </si>
  <si>
    <t>Clear Lake</t>
  </si>
  <si>
    <t>Clear Lake Township</t>
  </si>
  <si>
    <t>Clear Lake-Clearwater Sewer Authority</t>
  </si>
  <si>
    <t>Clearbrook</t>
  </si>
  <si>
    <t>Clearwater</t>
  </si>
  <si>
    <t>Clearwater River WD</t>
  </si>
  <si>
    <t>Clearwater Township</t>
  </si>
  <si>
    <t>Clements</t>
  </si>
  <si>
    <t>Cleveland</t>
  </si>
  <si>
    <t>Le Sueur County</t>
  </si>
  <si>
    <t>Cleveland Township</t>
  </si>
  <si>
    <t>Clifton Township (Lyon County)</t>
  </si>
  <si>
    <t>Clifton Township (Traverse County)</t>
  </si>
  <si>
    <t>Climax</t>
  </si>
  <si>
    <t>Clinton</t>
  </si>
  <si>
    <t>Clinton Falls Township</t>
  </si>
  <si>
    <t>Clinton Township (Rock County)</t>
  </si>
  <si>
    <t>Clinton Township (Saint Louis County)</t>
  </si>
  <si>
    <t>Clitherall Township</t>
  </si>
  <si>
    <t>Clontarf</t>
  </si>
  <si>
    <t>Clontarf Township</t>
  </si>
  <si>
    <t>Cloquet</t>
  </si>
  <si>
    <t>Clover Township (Clearwater County)</t>
  </si>
  <si>
    <t>Clover Township (Hubbard County)</t>
  </si>
  <si>
    <t>Clover Township (Mahnomen County)</t>
  </si>
  <si>
    <t>Clover Township (Pine County)</t>
  </si>
  <si>
    <t>Cloverleaf Township</t>
  </si>
  <si>
    <t>Clow Township</t>
  </si>
  <si>
    <t>Coates</t>
  </si>
  <si>
    <t>Cobden</t>
  </si>
  <si>
    <t>Cohasset</t>
  </si>
  <si>
    <t>Cokato Township</t>
  </si>
  <si>
    <t>Cold Spring</t>
  </si>
  <si>
    <t>Colfax Township</t>
  </si>
  <si>
    <t>Collegeville Township</t>
  </si>
  <si>
    <t>Collins Township</t>
  </si>
  <si>
    <t>Collinwood Township</t>
  </si>
  <si>
    <t>Columbia Heights</t>
  </si>
  <si>
    <t>Columbia Township</t>
  </si>
  <si>
    <t>Columbus</t>
  </si>
  <si>
    <t>Colvin Township</t>
  </si>
  <si>
    <t>Comfort Township</t>
  </si>
  <si>
    <t>Como Township</t>
  </si>
  <si>
    <t>Compton Township</t>
  </si>
  <si>
    <t>Comstock</t>
  </si>
  <si>
    <t>Comstock Township</t>
  </si>
  <si>
    <t>Concord Township</t>
  </si>
  <si>
    <t>Conger</t>
  </si>
  <si>
    <t>Connelly Township</t>
  </si>
  <si>
    <t>Cook</t>
  </si>
  <si>
    <t>Coon Creek Township</t>
  </si>
  <si>
    <t>Coon Rapids</t>
  </si>
  <si>
    <t>Copley Township</t>
  </si>
  <si>
    <t>Corcoran</t>
  </si>
  <si>
    <t>Cordova Township</t>
  </si>
  <si>
    <t>Corinna Township</t>
  </si>
  <si>
    <t>Corliss Township</t>
  </si>
  <si>
    <t>Cormant Township</t>
  </si>
  <si>
    <t>Cormorant Township</t>
  </si>
  <si>
    <t>Cornish Township (Aitkin County)</t>
  </si>
  <si>
    <t>Cornish Township (Sibley County)</t>
  </si>
  <si>
    <t>Correll</t>
  </si>
  <si>
    <t>Cosmos</t>
  </si>
  <si>
    <t>Cosmos Township</t>
  </si>
  <si>
    <t>Cottage Grove</t>
  </si>
  <si>
    <t>Cotton Township</t>
  </si>
  <si>
    <t>Cottonwood Township</t>
  </si>
  <si>
    <t>Courtland</t>
  </si>
  <si>
    <t>Courtland Township</t>
  </si>
  <si>
    <t>Crab Lake UT</t>
  </si>
  <si>
    <t>Crane Lake SD</t>
  </si>
  <si>
    <t>Crane Lake Township</t>
  </si>
  <si>
    <t>Crane Lake WSD</t>
  </si>
  <si>
    <t>Crate Township</t>
  </si>
  <si>
    <t>Credit River</t>
  </si>
  <si>
    <t>Croke Township</t>
  </si>
  <si>
    <t>Cromwell Township</t>
  </si>
  <si>
    <t>Crooked Creek Township</t>
  </si>
  <si>
    <t>Crooked Lake Township</t>
  </si>
  <si>
    <t>Crooks Township</t>
  </si>
  <si>
    <t>Crookston</t>
  </si>
  <si>
    <t>Crookston Township</t>
  </si>
  <si>
    <t>Crosby Township</t>
  </si>
  <si>
    <t>Cross Lake Area WSSD</t>
  </si>
  <si>
    <t>Crosslake</t>
  </si>
  <si>
    <t>Crow Lake Township</t>
  </si>
  <si>
    <t>Crow River Township</t>
  </si>
  <si>
    <t>Crow Wing Lake Township</t>
  </si>
  <si>
    <t>Crow Wing Township</t>
  </si>
  <si>
    <t>Crystal</t>
  </si>
  <si>
    <t>Crystal Bay Township</t>
  </si>
  <si>
    <t>Cuba Township</t>
  </si>
  <si>
    <t>Culdrum Township</t>
  </si>
  <si>
    <t>Culver Township</t>
  </si>
  <si>
    <t>Currie</t>
  </si>
  <si>
    <t>Cushing Township</t>
  </si>
  <si>
    <t>Custer Township</t>
  </si>
  <si>
    <t>Daggett Brook Township</t>
  </si>
  <si>
    <t>Dahlgren Township</t>
  </si>
  <si>
    <t>Dailey Township</t>
  </si>
  <si>
    <t>Dakota</t>
  </si>
  <si>
    <t>Dalbo Township</t>
  </si>
  <si>
    <t>Dale Township</t>
  </si>
  <si>
    <t>Dalton</t>
  </si>
  <si>
    <t>Dane Prairie Township</t>
  </si>
  <si>
    <t>Danforth Township</t>
  </si>
  <si>
    <t>Danielson Township</t>
  </si>
  <si>
    <t>Danube</t>
  </si>
  <si>
    <t>Danvers</t>
  </si>
  <si>
    <t>Danville Township</t>
  </si>
  <si>
    <t>Darfur</t>
  </si>
  <si>
    <t>Dark River UT</t>
  </si>
  <si>
    <t>Darling Township</t>
  </si>
  <si>
    <t>Darnen Township</t>
  </si>
  <si>
    <t>Darwin Township</t>
  </si>
  <si>
    <t>Dassel</t>
  </si>
  <si>
    <t>Dassel Township</t>
  </si>
  <si>
    <t>Davidson UT</t>
  </si>
  <si>
    <t>Davis Township</t>
  </si>
  <si>
    <t>Dayton</t>
  </si>
  <si>
    <t>De Graff</t>
  </si>
  <si>
    <t>Dead Lake Township</t>
  </si>
  <si>
    <t>Dean Lake Unorganized</t>
  </si>
  <si>
    <t>Decoria Township</t>
  </si>
  <si>
    <t>Deephaven</t>
  </si>
  <si>
    <t>Deer Creek</t>
  </si>
  <si>
    <t>Deer Creek Township</t>
  </si>
  <si>
    <t>Deer Lake UT</t>
  </si>
  <si>
    <t>Deer Park Township</t>
  </si>
  <si>
    <t>Deer River Township</t>
  </si>
  <si>
    <t>Deer Township</t>
  </si>
  <si>
    <t>Deerfield Township (Cass County)</t>
  </si>
  <si>
    <t>Deerfield Township (Steele County)</t>
  </si>
  <si>
    <t>Deerhorn Township</t>
  </si>
  <si>
    <t>Deerwood</t>
  </si>
  <si>
    <t>Deerwood Township (Crow Wing County)</t>
  </si>
  <si>
    <t>Deerwood Township (Kittson County)</t>
  </si>
  <si>
    <t>Delafield Township</t>
  </si>
  <si>
    <t>Delano</t>
  </si>
  <si>
    <t>Delavan</t>
  </si>
  <si>
    <t>Delavan Township</t>
  </si>
  <si>
    <t>Delaware Township</t>
  </si>
  <si>
    <t>Delhi</t>
  </si>
  <si>
    <t>Delhi Township</t>
  </si>
  <si>
    <t>Dell Grove Township</t>
  </si>
  <si>
    <t>Dellwood</t>
  </si>
  <si>
    <t>Delton Township</t>
  </si>
  <si>
    <t>Denham</t>
  </si>
  <si>
    <t>Denmark Township</t>
  </si>
  <si>
    <t>Dent</t>
  </si>
  <si>
    <t>Denver Township</t>
  </si>
  <si>
    <t>Derrynane Township</t>
  </si>
  <si>
    <t>Des Moines River Township</t>
  </si>
  <si>
    <t>Des Moines Township</t>
  </si>
  <si>
    <t>Detroit Lakes</t>
  </si>
  <si>
    <t>Detroit Township</t>
  </si>
  <si>
    <t>Dewald Township</t>
  </si>
  <si>
    <t>Dewey Township</t>
  </si>
  <si>
    <t>Dexter Township</t>
  </si>
  <si>
    <t>Diamond Lake Township</t>
  </si>
  <si>
    <t>Dieter Township</t>
  </si>
  <si>
    <t>Dilworth</t>
  </si>
  <si>
    <t>Dollymount Township</t>
  </si>
  <si>
    <t>Donaldson</t>
  </si>
  <si>
    <t>Donnelly</t>
  </si>
  <si>
    <t>Donnelly Township (Marshall County)</t>
  </si>
  <si>
    <t>Donnelly Township (Stevens County)</t>
  </si>
  <si>
    <t>Dora Township</t>
  </si>
  <si>
    <t>Doran</t>
  </si>
  <si>
    <t>Douglas Township</t>
  </si>
  <si>
    <t>Dover</t>
  </si>
  <si>
    <t>Dover Township</t>
  </si>
  <si>
    <t>Dover-Eyota-Saint Charles SD</t>
  </si>
  <si>
    <t>Dovray</t>
  </si>
  <si>
    <t>Dovray Township</t>
  </si>
  <si>
    <t>Dovre Township</t>
  </si>
  <si>
    <t>Drammen Township</t>
  </si>
  <si>
    <t>Dresbach Township</t>
  </si>
  <si>
    <t>Dryden Township</t>
  </si>
  <si>
    <t>Dublin Township</t>
  </si>
  <si>
    <t>Dudley Township</t>
  </si>
  <si>
    <t>Duluth Township</t>
  </si>
  <si>
    <t>Duluth-North Shore SD</t>
  </si>
  <si>
    <t>Dumont</t>
  </si>
  <si>
    <t>Dunbar Township</t>
  </si>
  <si>
    <t>Dundas</t>
  </si>
  <si>
    <t>Dundee</t>
  </si>
  <si>
    <t>Dunn Township</t>
  </si>
  <si>
    <t>Durand Township</t>
  </si>
  <si>
    <t>Eagan</t>
  </si>
  <si>
    <t>Eagle Bend</t>
  </si>
  <si>
    <t>Eagle Lake Township</t>
  </si>
  <si>
    <t>Eagle Point Township</t>
  </si>
  <si>
    <t>Eagle Township</t>
  </si>
  <si>
    <t>Eagle Valley Township</t>
  </si>
  <si>
    <t>Eagle View Township</t>
  </si>
  <si>
    <t>Eagles Nest Township</t>
  </si>
  <si>
    <t>East Bethel</t>
  </si>
  <si>
    <t>East Cass UT</t>
  </si>
  <si>
    <t>East Chain Township</t>
  </si>
  <si>
    <t>East Cook UT</t>
  </si>
  <si>
    <t>East Grand Forks</t>
  </si>
  <si>
    <t>East Gull Lake</t>
  </si>
  <si>
    <t>East Itasca Joint Sewer Board</t>
  </si>
  <si>
    <t>East Kittson UT</t>
  </si>
  <si>
    <t>East Koochiching SSD</t>
  </si>
  <si>
    <t>East Koochiching UT</t>
  </si>
  <si>
    <t>East Lake Lillian Township</t>
  </si>
  <si>
    <t>East Park Township</t>
  </si>
  <si>
    <t>East Side Township</t>
  </si>
  <si>
    <t>East Valley Township</t>
  </si>
  <si>
    <t>Eastern Township</t>
  </si>
  <si>
    <t>Easton</t>
  </si>
  <si>
    <t>Echo</t>
  </si>
  <si>
    <t>Echo Township</t>
  </si>
  <si>
    <t>Eckles Township</t>
  </si>
  <si>
    <t>Eckvoll Township</t>
  </si>
  <si>
    <t>Eddy Township</t>
  </si>
  <si>
    <t>Eden Lake Township</t>
  </si>
  <si>
    <t>Eden Prairie</t>
  </si>
  <si>
    <t>Eden Township (Brown County)</t>
  </si>
  <si>
    <t>Eden Township (Pipestone County)</t>
  </si>
  <si>
    <t>Eden Township (Polk County)</t>
  </si>
  <si>
    <t>Edgerton</t>
  </si>
  <si>
    <t>Edina</t>
  </si>
  <si>
    <t>Edison Township</t>
  </si>
  <si>
    <t>Edna Township</t>
  </si>
  <si>
    <t>Edwards Township</t>
  </si>
  <si>
    <t>Effie</t>
  </si>
  <si>
    <t>Effie UT</t>
  </si>
  <si>
    <t>Effington Township</t>
  </si>
  <si>
    <t>Eglon Township</t>
  </si>
  <si>
    <t>Eidsvold Township</t>
  </si>
  <si>
    <t>Eitzen</t>
  </si>
  <si>
    <t>Elba</t>
  </si>
  <si>
    <t>Elba Township</t>
  </si>
  <si>
    <t>Elbow Lake Township</t>
  </si>
  <si>
    <t>Eldorado Township</t>
  </si>
  <si>
    <t>Elgin</t>
  </si>
  <si>
    <t>Elgin Township</t>
  </si>
  <si>
    <t>Elizabeth</t>
  </si>
  <si>
    <t>Elizabeth Township</t>
  </si>
  <si>
    <t>Elk Lake Township</t>
  </si>
  <si>
    <t>Elk River</t>
  </si>
  <si>
    <t>Elk Township</t>
  </si>
  <si>
    <t>Elko New Market</t>
  </si>
  <si>
    <t>Elkton</t>
  </si>
  <si>
    <t>Elkton Township</t>
  </si>
  <si>
    <t>Ellendale</t>
  </si>
  <si>
    <t>Ellington Township</t>
  </si>
  <si>
    <t>Ellsborough Township</t>
  </si>
  <si>
    <t>Ellsburg Township</t>
  </si>
  <si>
    <t>Ellsworth</t>
  </si>
  <si>
    <t>Ellsworth Township</t>
  </si>
  <si>
    <t>Elm Creek Township</t>
  </si>
  <si>
    <t>Elmdale</t>
  </si>
  <si>
    <t>Elmdale Township</t>
  </si>
  <si>
    <t>Elmer Township (Pipestone County)</t>
  </si>
  <si>
    <t>Elmer Township (Saint Louis County)</t>
  </si>
  <si>
    <t>Elmira Township</t>
  </si>
  <si>
    <t>Elmo Township</t>
  </si>
  <si>
    <t>Elmore</t>
  </si>
  <si>
    <t>Elmore Township</t>
  </si>
  <si>
    <t>Elmwood Township</t>
  </si>
  <si>
    <t>Elrosa</t>
  </si>
  <si>
    <t>Elysian Township</t>
  </si>
  <si>
    <t>Emardville Township</t>
  </si>
  <si>
    <t>Embarrass Township</t>
  </si>
  <si>
    <t>Emerald Township</t>
  </si>
  <si>
    <t>Emily</t>
  </si>
  <si>
    <t>Emmet Township</t>
  </si>
  <si>
    <t>Empire</t>
  </si>
  <si>
    <t>Enstrom Township</t>
  </si>
  <si>
    <t>Enterprise Township</t>
  </si>
  <si>
    <t>Equality Township</t>
  </si>
  <si>
    <t>Erdahl Township</t>
  </si>
  <si>
    <t>Erhard</t>
  </si>
  <si>
    <t>Erhards Grove Township</t>
  </si>
  <si>
    <t>Ericson Township</t>
  </si>
  <si>
    <t>Erie Township</t>
  </si>
  <si>
    <t>Erin Township</t>
  </si>
  <si>
    <t>Erskine</t>
  </si>
  <si>
    <t>Espelie Township</t>
  </si>
  <si>
    <t>Esther Township</t>
  </si>
  <si>
    <t>Euclid Township</t>
  </si>
  <si>
    <t>Eureka Township</t>
  </si>
  <si>
    <t>Evan</t>
  </si>
  <si>
    <t>Evansville</t>
  </si>
  <si>
    <t>Evansville Township</t>
  </si>
  <si>
    <t>Everglade Township</t>
  </si>
  <si>
    <t>Evergreen Township</t>
  </si>
  <si>
    <t>Everts Township</t>
  </si>
  <si>
    <t>Ewington Township</t>
  </si>
  <si>
    <t>Excel Township</t>
  </si>
  <si>
    <t>Excelsior</t>
  </si>
  <si>
    <t>Eyota</t>
  </si>
  <si>
    <t>Eyota Township</t>
  </si>
  <si>
    <t>Fahlun Township</t>
  </si>
  <si>
    <t>Fair Haven Township</t>
  </si>
  <si>
    <t>Fairbanks Township</t>
  </si>
  <si>
    <t>Fairfax</t>
  </si>
  <si>
    <t>Fairfax Township</t>
  </si>
  <si>
    <t>Fairfield Township (Crow Wing County)</t>
  </si>
  <si>
    <t>Fairfield Township (Swift County)</t>
  </si>
  <si>
    <t>Fairmont Township</t>
  </si>
  <si>
    <t>Fairview Township (Cass County)</t>
  </si>
  <si>
    <t>Fairview Township (Lyon County)</t>
  </si>
  <si>
    <t>Falcon Heights</t>
  </si>
  <si>
    <t>Falk Township</t>
  </si>
  <si>
    <t>Fall Lake Township</t>
  </si>
  <si>
    <t>Falun Township</t>
  </si>
  <si>
    <t>Fanny Township</t>
  </si>
  <si>
    <t>Farden Township</t>
  </si>
  <si>
    <t>Faribault</t>
  </si>
  <si>
    <t>Farley Township</t>
  </si>
  <si>
    <t>Farm Island Township</t>
  </si>
  <si>
    <t>Farming Township</t>
  </si>
  <si>
    <t>Farmington</t>
  </si>
  <si>
    <t>Farmington Township</t>
  </si>
  <si>
    <t>Farwell</t>
  </si>
  <si>
    <t>Farwell-Kensington SD</t>
  </si>
  <si>
    <t>Fawn Lake Township</t>
  </si>
  <si>
    <t>Faxon Township</t>
  </si>
  <si>
    <t>Fayal Township</t>
  </si>
  <si>
    <t>Featherstone Township</t>
  </si>
  <si>
    <t>Federal Dam</t>
  </si>
  <si>
    <t>Feeley Township</t>
  </si>
  <si>
    <t>Felton</t>
  </si>
  <si>
    <t>Felton Township</t>
  </si>
  <si>
    <t>Fenton Township</t>
  </si>
  <si>
    <t>Fergus Falls</t>
  </si>
  <si>
    <t>Fergus Falls Township</t>
  </si>
  <si>
    <t>Fern Township</t>
  </si>
  <si>
    <t>Field Township</t>
  </si>
  <si>
    <t>Fieldon Township</t>
  </si>
  <si>
    <t>Fifty Lakes</t>
  </si>
  <si>
    <t>Fillmore Township</t>
  </si>
  <si>
    <t>Fine Lakes Township</t>
  </si>
  <si>
    <t>Finlayson</t>
  </si>
  <si>
    <t>Finlayson Township</t>
  </si>
  <si>
    <t>First Assessment UT</t>
  </si>
  <si>
    <t>Fish Lake Township</t>
  </si>
  <si>
    <t>Fisher</t>
  </si>
  <si>
    <t>Fisher Township</t>
  </si>
  <si>
    <t>Fleming Township (Aitkin County)</t>
  </si>
  <si>
    <t>Fleming Township (Pine County)</t>
  </si>
  <si>
    <t>Flensburg</t>
  </si>
  <si>
    <t>Flom Township</t>
  </si>
  <si>
    <t>Floodwood</t>
  </si>
  <si>
    <t>Floodwood Township</t>
  </si>
  <si>
    <t>Flora Township</t>
  </si>
  <si>
    <t>Florence</t>
  </si>
  <si>
    <t>Florence Township</t>
  </si>
  <si>
    <t>Florida Township</t>
  </si>
  <si>
    <t>Flowing Township</t>
  </si>
  <si>
    <t>Foldahl Township</t>
  </si>
  <si>
    <t>Folden Township</t>
  </si>
  <si>
    <t>Foley</t>
  </si>
  <si>
    <t>Folsom Township</t>
  </si>
  <si>
    <t>Forada</t>
  </si>
  <si>
    <t>Ford Township</t>
  </si>
  <si>
    <t>Forest City Township</t>
  </si>
  <si>
    <t>Forest Lake</t>
  </si>
  <si>
    <t>Forest Prairie Township</t>
  </si>
  <si>
    <t>Forest Township (Becker County)</t>
  </si>
  <si>
    <t>Forest Township (Rice County)</t>
  </si>
  <si>
    <t>Foreston</t>
  </si>
  <si>
    <t>Forestville Township</t>
  </si>
  <si>
    <t>Fork Township</t>
  </si>
  <si>
    <t>Fort Ripley</t>
  </si>
  <si>
    <t>Fort Ripley Township</t>
  </si>
  <si>
    <t>Fort Snelling UT</t>
  </si>
  <si>
    <t>Fortier Township</t>
  </si>
  <si>
    <t>Fosston</t>
  </si>
  <si>
    <t>Fossum Township</t>
  </si>
  <si>
    <t>Foster Township (Big Stone County)</t>
  </si>
  <si>
    <t>Foster Township (Faribault County)</t>
  </si>
  <si>
    <t>Fountain</t>
  </si>
  <si>
    <t>Fountain Prairie Township</t>
  </si>
  <si>
    <t>Fountain Township</t>
  </si>
  <si>
    <t>Fox Lake Township</t>
  </si>
  <si>
    <t>Foxhome</t>
  </si>
  <si>
    <t>Foxhome Township</t>
  </si>
  <si>
    <t>Framnas Township</t>
  </si>
  <si>
    <t>Franconia Township</t>
  </si>
  <si>
    <t>Frankford Township</t>
  </si>
  <si>
    <t>Franklin Township</t>
  </si>
  <si>
    <t>Fraser Township</t>
  </si>
  <si>
    <t>Fredenberg Township</t>
  </si>
  <si>
    <t>Freeborn</t>
  </si>
  <si>
    <t>Freeborn Township</t>
  </si>
  <si>
    <t>Freedom Township</t>
  </si>
  <si>
    <t>Freeland Township</t>
  </si>
  <si>
    <t>Freeman Township</t>
  </si>
  <si>
    <t>Freeport</t>
  </si>
  <si>
    <t>Fremont Township</t>
  </si>
  <si>
    <t>French Lake Township</t>
  </si>
  <si>
    <t>French Township</t>
  </si>
  <si>
    <t>Friberg Township</t>
  </si>
  <si>
    <t>Friendship Township</t>
  </si>
  <si>
    <t>Frohn Township</t>
  </si>
  <si>
    <t>Frost</t>
  </si>
  <si>
    <t>Funkley</t>
  </si>
  <si>
    <t>Gail Lake Township</t>
  </si>
  <si>
    <t>Galena Township</t>
  </si>
  <si>
    <t>Gales Township</t>
  </si>
  <si>
    <t>Garden City Township</t>
  </si>
  <si>
    <t>Garden Township</t>
  </si>
  <si>
    <t>Garfield</t>
  </si>
  <si>
    <t>Garfield Lutheran Church</t>
  </si>
  <si>
    <t>Garfield Township (Lac qui Parle County)</t>
  </si>
  <si>
    <t>Garfield Township (Polk County)</t>
  </si>
  <si>
    <t>Garnes Township</t>
  </si>
  <si>
    <t>Garrison</t>
  </si>
  <si>
    <t>Garrison Township</t>
  </si>
  <si>
    <t>Garrison-Kathio-WMLL SSD</t>
  </si>
  <si>
    <t>Garvin</t>
  </si>
  <si>
    <t>Gary</t>
  </si>
  <si>
    <t>Gaylord</t>
  </si>
  <si>
    <t>Gem Lake</t>
  </si>
  <si>
    <t>Geneva</t>
  </si>
  <si>
    <t>Geneva Township</t>
  </si>
  <si>
    <t>Gennessee Township</t>
  </si>
  <si>
    <t>Genola</t>
  </si>
  <si>
    <t>Gentilly Township</t>
  </si>
  <si>
    <t>Georgetown</t>
  </si>
  <si>
    <t>Georgetown Township</t>
  </si>
  <si>
    <t>Germania Township</t>
  </si>
  <si>
    <t>Germantown Township</t>
  </si>
  <si>
    <t>Gervais Township</t>
  </si>
  <si>
    <t>Getty Township</t>
  </si>
  <si>
    <t>Gheen UT</t>
  </si>
  <si>
    <t>Gilchrist Township</t>
  </si>
  <si>
    <t>Gillford Township</t>
  </si>
  <si>
    <t>Gilman</t>
  </si>
  <si>
    <t>Gilmanton Township</t>
  </si>
  <si>
    <t>Girard Township</t>
  </si>
  <si>
    <t>Glasgow Township</t>
  </si>
  <si>
    <t>Glen Township</t>
  </si>
  <si>
    <t>Glencoe</t>
  </si>
  <si>
    <t>Glencoe Township</t>
  </si>
  <si>
    <t>Glendorado Township</t>
  </si>
  <si>
    <t>Glenville</t>
  </si>
  <si>
    <t>Glenwood</t>
  </si>
  <si>
    <t>Glenwood Township</t>
  </si>
  <si>
    <t>Glyndon Township</t>
  </si>
  <si>
    <t>Gnesen Township</t>
  </si>
  <si>
    <t>Godfrey Township</t>
  </si>
  <si>
    <t>Golden Valley</t>
  </si>
  <si>
    <t>Golden Valley Township</t>
  </si>
  <si>
    <t>Gonvick</t>
  </si>
  <si>
    <t>Good Hope Township (Itasca County)</t>
  </si>
  <si>
    <t>Good Hope Township (Norman County)</t>
  </si>
  <si>
    <t>Goodhue</t>
  </si>
  <si>
    <t>Goodhue Township</t>
  </si>
  <si>
    <t>Goodland Township</t>
  </si>
  <si>
    <t>Goodridge</t>
  </si>
  <si>
    <t>Goodridge Township</t>
  </si>
  <si>
    <t>Goodview</t>
  </si>
  <si>
    <t>Goose Prairie Township</t>
  </si>
  <si>
    <t>Gordon Township</t>
  </si>
  <si>
    <t>Gorman Township</t>
  </si>
  <si>
    <t>Gorton Township</t>
  </si>
  <si>
    <t>Gould Township</t>
  </si>
  <si>
    <t>Grace Township</t>
  </si>
  <si>
    <t>Graceville</t>
  </si>
  <si>
    <t>Graceville Township</t>
  </si>
  <si>
    <t>Grafton Township</t>
  </si>
  <si>
    <t>Graham Lakes Township</t>
  </si>
  <si>
    <t>Graham Township</t>
  </si>
  <si>
    <t>Granby Township</t>
  </si>
  <si>
    <t>Grand Forks Township</t>
  </si>
  <si>
    <t>Grand Lake Township</t>
  </si>
  <si>
    <t>Grand Meadow Township</t>
  </si>
  <si>
    <t>Grand Plain Township</t>
  </si>
  <si>
    <t>Grand Portage UT</t>
  </si>
  <si>
    <t>Grand Prairie Township</t>
  </si>
  <si>
    <t>Grandview Township</t>
  </si>
  <si>
    <t>Grange Township</t>
  </si>
  <si>
    <t>Granite Falls</t>
  </si>
  <si>
    <t>Granite Falls Township</t>
  </si>
  <si>
    <t>Granite Ledge Township</t>
  </si>
  <si>
    <t>Granite Rock Township</t>
  </si>
  <si>
    <t>Granite Township</t>
  </si>
  <si>
    <t>Grant</t>
  </si>
  <si>
    <t>Grant Valley Township</t>
  </si>
  <si>
    <t>Granville Township</t>
  </si>
  <si>
    <t>Grass Lake Township</t>
  </si>
  <si>
    <t>Grasston</t>
  </si>
  <si>
    <t>Grattan Township</t>
  </si>
  <si>
    <t>Gray Township</t>
  </si>
  <si>
    <t>Great Bend Township</t>
  </si>
  <si>
    <t>Great Scott Township</t>
  </si>
  <si>
    <t>Green Isle</t>
  </si>
  <si>
    <t>Green Isle Township</t>
  </si>
  <si>
    <t>Green Lake Township</t>
  </si>
  <si>
    <t>Green Meadow Township</t>
  </si>
  <si>
    <t>Green Prairie Township</t>
  </si>
  <si>
    <t>Green Valley Township</t>
  </si>
  <si>
    <t>Greenbush Township</t>
  </si>
  <si>
    <t>Greenfield</t>
  </si>
  <si>
    <t>Greenfield Township</t>
  </si>
  <si>
    <t>Greenleaf Township</t>
  </si>
  <si>
    <t>Greenvale Township</t>
  </si>
  <si>
    <t>Greenwald</t>
  </si>
  <si>
    <t>Greenway Township</t>
  </si>
  <si>
    <t>Greenwood</t>
  </si>
  <si>
    <t>Greenwood Township (Clearwater County)</t>
  </si>
  <si>
    <t>Greenwood Township (Saint Louis County)</t>
  </si>
  <si>
    <t>Gregory Township</t>
  </si>
  <si>
    <t>Grey Cloud Island Township</t>
  </si>
  <si>
    <t>Grey Eagle</t>
  </si>
  <si>
    <t>Grey Eagle Township</t>
  </si>
  <si>
    <t>Grimstad Township</t>
  </si>
  <si>
    <t>Grove City</t>
  </si>
  <si>
    <t>Grove Lake Township</t>
  </si>
  <si>
    <t>Grove Park-Tilden Township</t>
  </si>
  <si>
    <t>Grove Township</t>
  </si>
  <si>
    <t>Grygla</t>
  </si>
  <si>
    <t>Gully</t>
  </si>
  <si>
    <t>Gully Township</t>
  </si>
  <si>
    <t>Guthrie Township</t>
  </si>
  <si>
    <t>Hackensack</t>
  </si>
  <si>
    <t>Hadley</t>
  </si>
  <si>
    <t>Hagali Township</t>
  </si>
  <si>
    <t>Hagen Township</t>
  </si>
  <si>
    <t>Halden Township</t>
  </si>
  <si>
    <t>Hale Township</t>
  </si>
  <si>
    <t>Hallock</t>
  </si>
  <si>
    <t>Hallock Township</t>
  </si>
  <si>
    <t>Halma</t>
  </si>
  <si>
    <t>Halstad Township</t>
  </si>
  <si>
    <t>Ham Lake</t>
  </si>
  <si>
    <t>Hamburg</t>
  </si>
  <si>
    <t>Hamden Township</t>
  </si>
  <si>
    <t>Hamlin Township</t>
  </si>
  <si>
    <t>Hammer Township</t>
  </si>
  <si>
    <t>Hammond</t>
  </si>
  <si>
    <t>Hammond Township</t>
  </si>
  <si>
    <t>Hampden Township</t>
  </si>
  <si>
    <t>Hampton</t>
  </si>
  <si>
    <t>Hampton Township</t>
  </si>
  <si>
    <t>Hamre Township</t>
  </si>
  <si>
    <t>Hancock Township</t>
  </si>
  <si>
    <t>Hangaard Township</t>
  </si>
  <si>
    <t>Hanley Falls</t>
  </si>
  <si>
    <t>Hanover</t>
  </si>
  <si>
    <t>Hanska</t>
  </si>
  <si>
    <t>Hansonville Township</t>
  </si>
  <si>
    <t>Hantho Township</t>
  </si>
  <si>
    <t>Harding</t>
  </si>
  <si>
    <t>Hardwick</t>
  </si>
  <si>
    <t>Harmony</t>
  </si>
  <si>
    <t>Harmony Township</t>
  </si>
  <si>
    <t>Harris Township</t>
  </si>
  <si>
    <t>Harrison Township</t>
  </si>
  <si>
    <t>Hart Lake Township</t>
  </si>
  <si>
    <t>Hart Township</t>
  </si>
  <si>
    <t>Hartford Township</t>
  </si>
  <si>
    <t>Hartland</t>
  </si>
  <si>
    <t>Hartland Township</t>
  </si>
  <si>
    <t>Harvey Township</t>
  </si>
  <si>
    <t>Hassan Valley Township</t>
  </si>
  <si>
    <t>Hatfield</t>
  </si>
  <si>
    <t>Haugen Township</t>
  </si>
  <si>
    <t>Havana Township</t>
  </si>
  <si>
    <t>Havelock Township</t>
  </si>
  <si>
    <t>Haven Township</t>
  </si>
  <si>
    <t>Haverhill Township</t>
  </si>
  <si>
    <t>Hawk Creek Township</t>
  </si>
  <si>
    <t>Hawley</t>
  </si>
  <si>
    <t>Hawley Township</t>
  </si>
  <si>
    <t>Hay Brook Township</t>
  </si>
  <si>
    <t>Hay Creek Township</t>
  </si>
  <si>
    <t>Hay Lake UT</t>
  </si>
  <si>
    <t>Hayes Township</t>
  </si>
  <si>
    <t>Hayfield</t>
  </si>
  <si>
    <t>Hayfield Township</t>
  </si>
  <si>
    <t>Hayland Township</t>
  </si>
  <si>
    <t>Hayward Township</t>
  </si>
  <si>
    <t>Hazel Run</t>
  </si>
  <si>
    <t>Hazel Run Township</t>
  </si>
  <si>
    <t>Hazelton Township (Aitkin County)</t>
  </si>
  <si>
    <t>Hazelton Township (Kittson County)</t>
  </si>
  <si>
    <t>Hector</t>
  </si>
  <si>
    <t>Hector Township</t>
  </si>
  <si>
    <t>Hegbert Township</t>
  </si>
  <si>
    <t>Hegne Township</t>
  </si>
  <si>
    <t>Heidelberg</t>
  </si>
  <si>
    <t>Heier Township</t>
  </si>
  <si>
    <t>Height of Land Township</t>
  </si>
  <si>
    <t>Heikkala Lake UT</t>
  </si>
  <si>
    <t>Helen Township</t>
  </si>
  <si>
    <t>Helena Township</t>
  </si>
  <si>
    <t>Helga Township</t>
  </si>
  <si>
    <t>Helgeland Township</t>
  </si>
  <si>
    <t>Henderson Township</t>
  </si>
  <si>
    <t>Hendricks</t>
  </si>
  <si>
    <t>Hendricks Township</t>
  </si>
  <si>
    <t>Hendrickson Township</t>
  </si>
  <si>
    <t>Hendrum</t>
  </si>
  <si>
    <t>Hendrum Township</t>
  </si>
  <si>
    <t>Henning Township</t>
  </si>
  <si>
    <t>Henrietta Township</t>
  </si>
  <si>
    <t>Henriette</t>
  </si>
  <si>
    <t>Henryville Township</t>
  </si>
  <si>
    <t>Hereim Township</t>
  </si>
  <si>
    <t>Herman</t>
  </si>
  <si>
    <t>Hermantown</t>
  </si>
  <si>
    <t>Heron Lake Township</t>
  </si>
  <si>
    <t>Hersey Township</t>
  </si>
  <si>
    <t>Hewitt</t>
  </si>
  <si>
    <t>Hickory Township</t>
  </si>
  <si>
    <t>Hidden Valley Management Co Inc</t>
  </si>
  <si>
    <t>Higdem Township</t>
  </si>
  <si>
    <t>High Forest Township</t>
  </si>
  <si>
    <t>Highland Grove Township</t>
  </si>
  <si>
    <t>Highland Township</t>
  </si>
  <si>
    <t>Highlanding Township</t>
  </si>
  <si>
    <t>Highwater Township</t>
  </si>
  <si>
    <t>Hill City</t>
  </si>
  <si>
    <t>Hill Lake Township</t>
  </si>
  <si>
    <t>Hill River Township</t>
  </si>
  <si>
    <t>Hill Township</t>
  </si>
  <si>
    <t>Hillman</t>
  </si>
  <si>
    <t>Hillman Township (Kanabec County)</t>
  </si>
  <si>
    <t>Hillman Township (Morrison County)</t>
  </si>
  <si>
    <t>Hills</t>
  </si>
  <si>
    <t>Hillsdale Township</t>
  </si>
  <si>
    <t>Hilltop</t>
  </si>
  <si>
    <t>Hinckley</t>
  </si>
  <si>
    <t>Hinckley Township</t>
  </si>
  <si>
    <t>Hines Township</t>
  </si>
  <si>
    <t>Hiram Township</t>
  </si>
  <si>
    <t>Hitterdal</t>
  </si>
  <si>
    <t>Hobart Township</t>
  </si>
  <si>
    <t>Hodges Township</t>
  </si>
  <si>
    <t>Hoff Township</t>
  </si>
  <si>
    <t>Hoffman</t>
  </si>
  <si>
    <t>Hokah</t>
  </si>
  <si>
    <t>Hokah Township</t>
  </si>
  <si>
    <t>Holden Township</t>
  </si>
  <si>
    <t>Holding Township</t>
  </si>
  <si>
    <t>Holdingford</t>
  </si>
  <si>
    <t>Holland</t>
  </si>
  <si>
    <t>Holland Township</t>
  </si>
  <si>
    <t>Holloway</t>
  </si>
  <si>
    <t>Holly Township</t>
  </si>
  <si>
    <t>Hollywood Township</t>
  </si>
  <si>
    <t>Holmes City Township</t>
  </si>
  <si>
    <t>Holmesville Township</t>
  </si>
  <si>
    <t>Holst Township</t>
  </si>
  <si>
    <t>Holt</t>
  </si>
  <si>
    <t>Holt Township (Fillmore County)</t>
  </si>
  <si>
    <t>Holt Township (Marshall County)</t>
  </si>
  <si>
    <t>Holy Cross Township</t>
  </si>
  <si>
    <t>Holyoke Township</t>
  </si>
  <si>
    <t>Home Brook Township</t>
  </si>
  <si>
    <t>Home Lake Township</t>
  </si>
  <si>
    <t>Home Township</t>
  </si>
  <si>
    <t>Homer Township</t>
  </si>
  <si>
    <t>Homestead Township</t>
  </si>
  <si>
    <t>Honner Township</t>
  </si>
  <si>
    <t>Hope Township</t>
  </si>
  <si>
    <t>Hopkins</t>
  </si>
  <si>
    <t>Hornet Township</t>
  </si>
  <si>
    <t>Horton Township</t>
  </si>
  <si>
    <t>Houston Township</t>
  </si>
  <si>
    <t>Hubbard Township (Hubbard County)</t>
  </si>
  <si>
    <t>Hubbard Township (Polk County)</t>
  </si>
  <si>
    <t>Hudson Township</t>
  </si>
  <si>
    <t>Hugo</t>
  </si>
  <si>
    <t>Humboldt</t>
  </si>
  <si>
    <t>Humboldt Township</t>
  </si>
  <si>
    <t>Hunter Township</t>
  </si>
  <si>
    <t>Huntersville Township</t>
  </si>
  <si>
    <t>Huntly Township</t>
  </si>
  <si>
    <t>Huntsville Township</t>
  </si>
  <si>
    <t>Hush Lake UT</t>
  </si>
  <si>
    <t>Huss Township</t>
  </si>
  <si>
    <t>Hutchinson</t>
  </si>
  <si>
    <t>Hutchinson Township</t>
  </si>
  <si>
    <t>Hyde Park Township</t>
  </si>
  <si>
    <t>Ida Township</t>
  </si>
  <si>
    <t>Ideal Township</t>
  </si>
  <si>
    <t>Idun Township</t>
  </si>
  <si>
    <t>Ihlen</t>
  </si>
  <si>
    <t>IKK Inc dba Corky's Bar</t>
  </si>
  <si>
    <t>Independence</t>
  </si>
  <si>
    <t>Indian Lake Township</t>
  </si>
  <si>
    <t>Industrial Township</t>
  </si>
  <si>
    <t>Inguadona Township</t>
  </si>
  <si>
    <t>Inman Township</t>
  </si>
  <si>
    <t>Inver Grove Heights</t>
  </si>
  <si>
    <t>Iona</t>
  </si>
  <si>
    <t>Iona Township (Murray County)</t>
  </si>
  <si>
    <t>Iona Township (Todd County)</t>
  </si>
  <si>
    <t>Iosco Township</t>
  </si>
  <si>
    <t>Iron Junction</t>
  </si>
  <si>
    <t>Iron Range Township</t>
  </si>
  <si>
    <t>Irondale Township</t>
  </si>
  <si>
    <t>Ironton</t>
  </si>
  <si>
    <t>Irving Township</t>
  </si>
  <si>
    <t>Isanti</t>
  </si>
  <si>
    <t>Isanti Township</t>
  </si>
  <si>
    <t>Island Lake Township (Lyon County)</t>
  </si>
  <si>
    <t>Island Lake Township (Mahnomen County)</t>
  </si>
  <si>
    <t>Isle</t>
  </si>
  <si>
    <t>Isle Harbor Township</t>
  </si>
  <si>
    <t>Itasca Township</t>
  </si>
  <si>
    <t>Ivanhoe</t>
  </si>
  <si>
    <t>Jackson Township</t>
  </si>
  <si>
    <t>Jadis Township</t>
  </si>
  <si>
    <t>Jamestown Township</t>
  </si>
  <si>
    <t>Janesville</t>
  </si>
  <si>
    <t>Janesville Township</t>
  </si>
  <si>
    <t>Janette Lake UT</t>
  </si>
  <si>
    <t>Jasper</t>
  </si>
  <si>
    <t>Jay Township</t>
  </si>
  <si>
    <t>Jefferson Township</t>
  </si>
  <si>
    <t>Jenkins</t>
  </si>
  <si>
    <t>Jenkins Township</t>
  </si>
  <si>
    <t>Jessenland Township</t>
  </si>
  <si>
    <t>Jevne Township</t>
  </si>
  <si>
    <t>Jewett UT</t>
  </si>
  <si>
    <t>Jo Daviess Township</t>
  </si>
  <si>
    <t>Johnson</t>
  </si>
  <si>
    <t>Johnson Township</t>
  </si>
  <si>
    <t>Johnsonville Township</t>
  </si>
  <si>
    <t>Jones Township</t>
  </si>
  <si>
    <t>Jordan</t>
  </si>
  <si>
    <t>Jordan Township</t>
  </si>
  <si>
    <t>Judson Township</t>
  </si>
  <si>
    <t>Jupiter Township</t>
  </si>
  <si>
    <t>Kabetogama Township</t>
  </si>
  <si>
    <t>Kalevala Township</t>
  </si>
  <si>
    <t>Kalmar Township</t>
  </si>
  <si>
    <t>Kanabec Township</t>
  </si>
  <si>
    <t>Kanaranzi Township</t>
  </si>
  <si>
    <t>Kandiyohi</t>
  </si>
  <si>
    <t>Kandiyohi Township</t>
  </si>
  <si>
    <t>Kandota Township</t>
  </si>
  <si>
    <t>Karlstad</t>
  </si>
  <si>
    <t>Kasota</t>
  </si>
  <si>
    <t>Kasota Township</t>
  </si>
  <si>
    <t>Kasson</t>
  </si>
  <si>
    <t>Kathio Township</t>
  </si>
  <si>
    <t>Keene Township</t>
  </si>
  <si>
    <t>Keewatin</t>
  </si>
  <si>
    <t>Kego Township</t>
  </si>
  <si>
    <t>Kelliher</t>
  </si>
  <si>
    <t>Kelliher Township</t>
  </si>
  <si>
    <t>Kellogg</t>
  </si>
  <si>
    <t>Kelsey Township</t>
  </si>
  <si>
    <t>Kelso Township</t>
  </si>
  <si>
    <t>Kennedy</t>
  </si>
  <si>
    <t>Kenneth</t>
  </si>
  <si>
    <t>Kensington</t>
  </si>
  <si>
    <t>Kent</t>
  </si>
  <si>
    <t>Kenyon</t>
  </si>
  <si>
    <t>Kenyon Township</t>
  </si>
  <si>
    <t>Kerkhoven</t>
  </si>
  <si>
    <t>Kerkhoven Township</t>
  </si>
  <si>
    <t>Kerrick</t>
  </si>
  <si>
    <t>Kerrick Township</t>
  </si>
  <si>
    <t>Kertsonville Township</t>
  </si>
  <si>
    <t>Kettle River</t>
  </si>
  <si>
    <t>Kettle River Township</t>
  </si>
  <si>
    <t>Keystone Township</t>
  </si>
  <si>
    <t>Kiester</t>
  </si>
  <si>
    <t>Kiester Township</t>
  </si>
  <si>
    <t>Kildare Township</t>
  </si>
  <si>
    <t>Kilkenny Township</t>
  </si>
  <si>
    <t>Kimball</t>
  </si>
  <si>
    <t>Kimball Township</t>
  </si>
  <si>
    <t>Kimberly Township</t>
  </si>
  <si>
    <t>Kinbrae</t>
  </si>
  <si>
    <t>King Township</t>
  </si>
  <si>
    <t>Kinghurst Township</t>
  </si>
  <si>
    <t>Kingman Township</t>
  </si>
  <si>
    <t>Kingston</t>
  </si>
  <si>
    <t>Kingston Township</t>
  </si>
  <si>
    <t>Kinney</t>
  </si>
  <si>
    <t>Kintire Township</t>
  </si>
  <si>
    <t>Klondike UT</t>
  </si>
  <si>
    <t>Knife Lake Township</t>
  </si>
  <si>
    <t>Knife River-Larsmont SSD</t>
  </si>
  <si>
    <t>Knute Township</t>
  </si>
  <si>
    <t>Kragero Township</t>
  </si>
  <si>
    <t>Kragnes Township</t>
  </si>
  <si>
    <t>Krain Township</t>
  </si>
  <si>
    <t>Kratka Township</t>
  </si>
  <si>
    <t>Kroschel Township</t>
  </si>
  <si>
    <t>Kugler Township</t>
  </si>
  <si>
    <t>Kurtz Township</t>
  </si>
  <si>
    <t>La Crescent</t>
  </si>
  <si>
    <t>La Crescent Township</t>
  </si>
  <si>
    <t>La Crosse Township</t>
  </si>
  <si>
    <t>La Garde Township</t>
  </si>
  <si>
    <t>La Grand Township</t>
  </si>
  <si>
    <t>La Prairie</t>
  </si>
  <si>
    <t>La Prairie Township</t>
  </si>
  <si>
    <t>La Salle</t>
  </si>
  <si>
    <t>Lac qui Parle Township</t>
  </si>
  <si>
    <t>Lafayette</t>
  </si>
  <si>
    <t>Lafayette Township</t>
  </si>
  <si>
    <t>Lake Alice Township</t>
  </si>
  <si>
    <t>Lake Andrew Township</t>
  </si>
  <si>
    <t>Lake Belt Township</t>
  </si>
  <si>
    <t>Lake Benton</t>
  </si>
  <si>
    <t>Lake Benton Township</t>
  </si>
  <si>
    <t>Lake Bronson</t>
  </si>
  <si>
    <t>Lake City</t>
  </si>
  <si>
    <t>Lake Edward Township</t>
  </si>
  <si>
    <t>Lake Elizabeth Township</t>
  </si>
  <si>
    <t>Lake Elmo</t>
  </si>
  <si>
    <t>Lake Emma Township</t>
  </si>
  <si>
    <t>Lake Eunice Township</t>
  </si>
  <si>
    <t>Lake Fremont Township</t>
  </si>
  <si>
    <t>Lake George Township (Hubbard County)</t>
  </si>
  <si>
    <t>Lake George Township (Stearns County)</t>
  </si>
  <si>
    <t>Lake Grove Township</t>
  </si>
  <si>
    <t>Lake Hanska Township</t>
  </si>
  <si>
    <t>Lake Hattie Township</t>
  </si>
  <si>
    <t>Lake Henry</t>
  </si>
  <si>
    <t>Lake Henry Township</t>
  </si>
  <si>
    <t>Lake Ida Township</t>
  </si>
  <si>
    <t>Lake Jessie Township</t>
  </si>
  <si>
    <t>Lake Johanna Township</t>
  </si>
  <si>
    <t>Lake Lillian</t>
  </si>
  <si>
    <t>Lake Lillian Township</t>
  </si>
  <si>
    <t>Lake Marshall Township</t>
  </si>
  <si>
    <t>Lake Mary Township</t>
  </si>
  <si>
    <t>Lake No. 1 UT</t>
  </si>
  <si>
    <t>Lake No. 2 UT</t>
  </si>
  <si>
    <t>Lake Park</t>
  </si>
  <si>
    <t>Lake Park Township</t>
  </si>
  <si>
    <t>Lake Pleasant Township</t>
  </si>
  <si>
    <t>Lake Prairie Township</t>
  </si>
  <si>
    <t>Lake Saint Croix Beach</t>
  </si>
  <si>
    <t>Lake Sarah Township</t>
  </si>
  <si>
    <t>Lake Shore</t>
  </si>
  <si>
    <t>Lake Shore Township</t>
  </si>
  <si>
    <t>Lake Stay Township</t>
  </si>
  <si>
    <t>Lake Superior Unorganized.1</t>
  </si>
  <si>
    <t>Lake Superior Unorganized.2</t>
  </si>
  <si>
    <t>Lake Superior Unorganized.3</t>
  </si>
  <si>
    <t>Lake Township (Roseau County)</t>
  </si>
  <si>
    <t>Lake Township (Wabasha County)</t>
  </si>
  <si>
    <t>Lake Valley Township</t>
  </si>
  <si>
    <t>Lake Vermilion Unorganized</t>
  </si>
  <si>
    <t>Lake View Township</t>
  </si>
  <si>
    <t>Lake Washington SD</t>
  </si>
  <si>
    <t>Lake Wilson</t>
  </si>
  <si>
    <t>Lakefield</t>
  </si>
  <si>
    <t>Lakeland</t>
  </si>
  <si>
    <t>Lakeland Shores</t>
  </si>
  <si>
    <t>Lakeport Township</t>
  </si>
  <si>
    <t>Lakeside Township (Aitkin County)</t>
  </si>
  <si>
    <t>Lakeside Township (Cottonwood County)</t>
  </si>
  <si>
    <t>Laketown Township</t>
  </si>
  <si>
    <t>Lakeview Ranch Inc (Darwin)</t>
  </si>
  <si>
    <t>Lakeview Ranch Inc (Dassel)</t>
  </si>
  <si>
    <t>Lakeview Township</t>
  </si>
  <si>
    <t>Lakeville</t>
  </si>
  <si>
    <t>Lakewood Township</t>
  </si>
  <si>
    <t>Lakin Township</t>
  </si>
  <si>
    <t>Lambert Township</t>
  </si>
  <si>
    <t>Lamberton Township</t>
  </si>
  <si>
    <t>Lammers Township</t>
  </si>
  <si>
    <t>Lancaster</t>
  </si>
  <si>
    <t>Land Township</t>
  </si>
  <si>
    <t>Landfall</t>
  </si>
  <si>
    <t>Lanesburgh Township</t>
  </si>
  <si>
    <t>Langhei Township</t>
  </si>
  <si>
    <t>Langola Township</t>
  </si>
  <si>
    <t>Langor Township</t>
  </si>
  <si>
    <t>Lansing Township</t>
  </si>
  <si>
    <t>Laona Township</t>
  </si>
  <si>
    <t>Laporte</t>
  </si>
  <si>
    <t>Larkin Township</t>
  </si>
  <si>
    <t>Larsmont Cottages Lk Sup OA</t>
  </si>
  <si>
    <t>Lastrup</t>
  </si>
  <si>
    <t>Lauderdale</t>
  </si>
  <si>
    <t>Lavell Township</t>
  </si>
  <si>
    <t>Lawrence Township (Grant County)</t>
  </si>
  <si>
    <t>Lawrence Township (Itasca County)</t>
  </si>
  <si>
    <t>Le Center</t>
  </si>
  <si>
    <t>Le Ray Township</t>
  </si>
  <si>
    <t>Le Roy</t>
  </si>
  <si>
    <t>Le Roy Township</t>
  </si>
  <si>
    <t>Le Sauk Township</t>
  </si>
  <si>
    <t>Leaf Lake Township</t>
  </si>
  <si>
    <t>Leaf Mountain Township</t>
  </si>
  <si>
    <t>Leaf River Township</t>
  </si>
  <si>
    <t>Leaf Valley Township</t>
  </si>
  <si>
    <t>Leander Lake UT</t>
  </si>
  <si>
    <t>Leavenworth Township</t>
  </si>
  <si>
    <t>Lee Township (Aitkin County)</t>
  </si>
  <si>
    <t>Lee Township (Beltrami County)</t>
  </si>
  <si>
    <t>Lee Township (Norman County)</t>
  </si>
  <si>
    <t>Leech Lake Township</t>
  </si>
  <si>
    <t>Leeds Township</t>
  </si>
  <si>
    <t>Leenthrop Township</t>
  </si>
  <si>
    <t>Leiding Township</t>
  </si>
  <si>
    <t>Leigh Township</t>
  </si>
  <si>
    <t>Lemond Township</t>
  </si>
  <si>
    <t>Lengby</t>
  </si>
  <si>
    <t>Lent Township</t>
  </si>
  <si>
    <t>Leon Township (Clearwater County)</t>
  </si>
  <si>
    <t>Leon Township (Goodhue County)</t>
  </si>
  <si>
    <t>Leonard</t>
  </si>
  <si>
    <t>Leonardsville Township</t>
  </si>
  <si>
    <t>Leonidas</t>
  </si>
  <si>
    <t>Leota SD</t>
  </si>
  <si>
    <t>Leota Township</t>
  </si>
  <si>
    <t>Leslie Township</t>
  </si>
  <si>
    <t>Lessor Township</t>
  </si>
  <si>
    <t>Lester Prairie</t>
  </si>
  <si>
    <t>Leven Township</t>
  </si>
  <si>
    <t>Lewis and Clark JPB</t>
  </si>
  <si>
    <t>Lewis Township</t>
  </si>
  <si>
    <t>Lewisville</t>
  </si>
  <si>
    <t>Lexington</t>
  </si>
  <si>
    <t>Lexington Township</t>
  </si>
  <si>
    <t>Libby Township</t>
  </si>
  <si>
    <t>Liberty Township (Beltrami County)</t>
  </si>
  <si>
    <t>Liberty Township (Itasca County)</t>
  </si>
  <si>
    <t>Liberty Township (Polk County)</t>
  </si>
  <si>
    <t>Lida Township</t>
  </si>
  <si>
    <t>Lien Township</t>
  </si>
  <si>
    <t>Lilydale</t>
  </si>
  <si>
    <t>Lima Township</t>
  </si>
  <si>
    <t>Lime Lake Township</t>
  </si>
  <si>
    <t>Lime Township</t>
  </si>
  <si>
    <t>Limestone Township</t>
  </si>
  <si>
    <t>Lincoln Township (Blue Earth County)</t>
  </si>
  <si>
    <t>Lincoln Township (Marshall County)</t>
  </si>
  <si>
    <t>Lind Township</t>
  </si>
  <si>
    <t>Linden Grove Township</t>
  </si>
  <si>
    <t>Linden Township</t>
  </si>
  <si>
    <t>Lindstrom</t>
  </si>
  <si>
    <t>Lino Lakes</t>
  </si>
  <si>
    <t>Linsell Township</t>
  </si>
  <si>
    <t>Linwood Lake UT</t>
  </si>
  <si>
    <t>Linwood Township</t>
  </si>
  <si>
    <t>Lisbon Township</t>
  </si>
  <si>
    <t>Lismore</t>
  </si>
  <si>
    <t>Lismore Township</t>
  </si>
  <si>
    <t>Litchfield Township</t>
  </si>
  <si>
    <t>Litchfield-PUC</t>
  </si>
  <si>
    <t>Little Canada</t>
  </si>
  <si>
    <t>Little Elbow Township</t>
  </si>
  <si>
    <t>Little Elk Township</t>
  </si>
  <si>
    <t>Little Falls Township</t>
  </si>
  <si>
    <t>Little Pine Township</t>
  </si>
  <si>
    <t>Little Rock Township</t>
  </si>
  <si>
    <t>Little Sand Lake UT</t>
  </si>
  <si>
    <t>Little Sauk Township</t>
  </si>
  <si>
    <t>Littlefork</t>
  </si>
  <si>
    <t>Livonia Township</t>
  </si>
  <si>
    <t>Lockhart Township</t>
  </si>
  <si>
    <t>Lodi Township</t>
  </si>
  <si>
    <t>Logan Township (Aitkin County)</t>
  </si>
  <si>
    <t>Logan Township (Grant County)</t>
  </si>
  <si>
    <t>London Township</t>
  </si>
  <si>
    <t>Lone Tree Township</t>
  </si>
  <si>
    <t>Long Beach</t>
  </si>
  <si>
    <t>Long Lake</t>
  </si>
  <si>
    <t>Long Lake Township (Crow Wing County)</t>
  </si>
  <si>
    <t>Long Lake Township (Watonwan County)</t>
  </si>
  <si>
    <t>Long Lost Lake Township</t>
  </si>
  <si>
    <t>Long Prairie Township</t>
  </si>
  <si>
    <t>Longville</t>
  </si>
  <si>
    <t>Lonsdale</t>
  </si>
  <si>
    <t>Loon Lake Township</t>
  </si>
  <si>
    <t>Lorain Township</t>
  </si>
  <si>
    <t>Loretto</t>
  </si>
  <si>
    <t>Louisburg</t>
  </si>
  <si>
    <t>Louisville Township (Red Lake County)</t>
  </si>
  <si>
    <t>Louisville Township (Scott County)</t>
  </si>
  <si>
    <t>Louriston Township</t>
  </si>
  <si>
    <t>Lowell Township</t>
  </si>
  <si>
    <t>Lower Red Lake UT</t>
  </si>
  <si>
    <t>Lowville Township</t>
  </si>
  <si>
    <t>Lucan</t>
  </si>
  <si>
    <t>Lucas Township</t>
  </si>
  <si>
    <t>Lund Township</t>
  </si>
  <si>
    <t>Lura Township</t>
  </si>
  <si>
    <t>Lutsen Township</t>
  </si>
  <si>
    <t>Luverne</t>
  </si>
  <si>
    <t>Luverne Township</t>
  </si>
  <si>
    <t>Luxemburg Township</t>
  </si>
  <si>
    <t>Lyle</t>
  </si>
  <si>
    <t>Lyle Township</t>
  </si>
  <si>
    <t>Lynd</t>
  </si>
  <si>
    <t>Lynd Township</t>
  </si>
  <si>
    <t>Lynden Township</t>
  </si>
  <si>
    <t>Lynn Township</t>
  </si>
  <si>
    <t>Lyons Township (Lyon County)</t>
  </si>
  <si>
    <t>Lyons Township (Wadena County)</t>
  </si>
  <si>
    <t>Lyra Township</t>
  </si>
  <si>
    <t>Mabel</t>
  </si>
  <si>
    <t>Macsville Township</t>
  </si>
  <si>
    <t>Macville Township</t>
  </si>
  <si>
    <t>Madelia</t>
  </si>
  <si>
    <t>Madelia Township</t>
  </si>
  <si>
    <t>Madison Lake</t>
  </si>
  <si>
    <t>Madison Township</t>
  </si>
  <si>
    <t>Magnolia</t>
  </si>
  <si>
    <t>Magnolia Township</t>
  </si>
  <si>
    <t>Mahnomen</t>
  </si>
  <si>
    <t>Mahtomedi</t>
  </si>
  <si>
    <t>Mahtowa Township</t>
  </si>
  <si>
    <t>Maine Prairie Township</t>
  </si>
  <si>
    <t>Maine Township</t>
  </si>
  <si>
    <t>Makinen UT</t>
  </si>
  <si>
    <t>Malcolm McAuley dba Woodland Inn</t>
  </si>
  <si>
    <t>Malmo Township</t>
  </si>
  <si>
    <t>Malta Township</t>
  </si>
  <si>
    <t>Malung Township</t>
  </si>
  <si>
    <t>Mamre Township</t>
  </si>
  <si>
    <t>Manannah Township</t>
  </si>
  <si>
    <t>Manchester</t>
  </si>
  <si>
    <t>Manchester Township</t>
  </si>
  <si>
    <t>Mandt Township</t>
  </si>
  <si>
    <t>Manfred Township</t>
  </si>
  <si>
    <t>Manhattan Beach</t>
  </si>
  <si>
    <t>Mankato Township</t>
  </si>
  <si>
    <t>Mansfield Township</t>
  </si>
  <si>
    <t>Manston Township</t>
  </si>
  <si>
    <t>Mantorville</t>
  </si>
  <si>
    <t>Mantorville Township</t>
  </si>
  <si>
    <t>Mantrap Township</t>
  </si>
  <si>
    <t>Manyaska Township</t>
  </si>
  <si>
    <t>Maple Grove</t>
  </si>
  <si>
    <t>Maple Grove Township (Becker County)</t>
  </si>
  <si>
    <t>Maple Grove Township (Crow Wing County)</t>
  </si>
  <si>
    <t>Maple Lake</t>
  </si>
  <si>
    <t>Maple Lake Township</t>
  </si>
  <si>
    <t>Maple Plain</t>
  </si>
  <si>
    <t>Maple Ridge Township (Beltrami County)</t>
  </si>
  <si>
    <t>Maple Ridge Township (Isanti County)</t>
  </si>
  <si>
    <t>Maple Township</t>
  </si>
  <si>
    <t>Mapleton</t>
  </si>
  <si>
    <t>Mapleton Township</t>
  </si>
  <si>
    <t>Mapleview</t>
  </si>
  <si>
    <t>Maplewood</t>
  </si>
  <si>
    <t>Maplewood Township</t>
  </si>
  <si>
    <t>Marble Township</t>
  </si>
  <si>
    <t>Marcell Township</t>
  </si>
  <si>
    <t>Marietta</t>
  </si>
  <si>
    <t>Marine on Saint Croix</t>
  </si>
  <si>
    <t>Marion Lake UT</t>
  </si>
  <si>
    <t>Marion Township</t>
  </si>
  <si>
    <t>Marsh Creek Township</t>
  </si>
  <si>
    <t>Marsh Grove Township</t>
  </si>
  <si>
    <t>Marshall</t>
  </si>
  <si>
    <t>Marshall Municipal Utilities</t>
  </si>
  <si>
    <t>Marshall Township</t>
  </si>
  <si>
    <t>Marshan Township</t>
  </si>
  <si>
    <t>Marshfield Township</t>
  </si>
  <si>
    <t>Martin Township</t>
  </si>
  <si>
    <t>Martinsburg Township</t>
  </si>
  <si>
    <t>Mary Township</t>
  </si>
  <si>
    <t>Marysland Township</t>
  </si>
  <si>
    <t>Marysville Township</t>
  </si>
  <si>
    <t>Mason Township</t>
  </si>
  <si>
    <t>Max Township</t>
  </si>
  <si>
    <t>Maxwell Township</t>
  </si>
  <si>
    <t>May Township (Cass County)</t>
  </si>
  <si>
    <t>May Township (Washington County)</t>
  </si>
  <si>
    <t>Mayfield Township</t>
  </si>
  <si>
    <t>Mayhew Lake Township</t>
  </si>
  <si>
    <t>Maynard</t>
  </si>
  <si>
    <t>Mayville Township</t>
  </si>
  <si>
    <t>Maywood Township</t>
  </si>
  <si>
    <t>Mazeppa</t>
  </si>
  <si>
    <t>Mazeppa Township</t>
  </si>
  <si>
    <t>McCauleyville Township</t>
  </si>
  <si>
    <t>McCormack UT</t>
  </si>
  <si>
    <t>McCrea Township</t>
  </si>
  <si>
    <t>McDavitt Township</t>
  </si>
  <si>
    <t>McDonaldsville Township</t>
  </si>
  <si>
    <t>McGrath</t>
  </si>
  <si>
    <t>McGregor</t>
  </si>
  <si>
    <t>McGregor Township</t>
  </si>
  <si>
    <t>McIntosh</t>
  </si>
  <si>
    <t>McKinley Township</t>
  </si>
  <si>
    <t>McKinley UT</t>
  </si>
  <si>
    <t>McPherson Township</t>
  </si>
  <si>
    <t>Meadow Brook Township</t>
  </si>
  <si>
    <t>Meadow Township</t>
  </si>
  <si>
    <t>Meadowlands Township</t>
  </si>
  <si>
    <t>Meadows Township</t>
  </si>
  <si>
    <t>Medford Township</t>
  </si>
  <si>
    <t>Medicine Lake</t>
  </si>
  <si>
    <t>Medina</t>
  </si>
  <si>
    <t>Medo Township</t>
  </si>
  <si>
    <t>Mehurin Township</t>
  </si>
  <si>
    <t>Meire Grove</t>
  </si>
  <si>
    <t>Melrose</t>
  </si>
  <si>
    <t>Melrose Township</t>
  </si>
  <si>
    <t>Melville Township</t>
  </si>
  <si>
    <t>Mendota Heights</t>
  </si>
  <si>
    <t>Mentor</t>
  </si>
  <si>
    <t>Meriden Township</t>
  </si>
  <si>
    <t>Merton Township</t>
  </si>
  <si>
    <t>Mickinock Township</t>
  </si>
  <si>
    <t>Middle River</t>
  </si>
  <si>
    <t>Middle River Township</t>
  </si>
  <si>
    <t>Middle Snake-Tamarac Rivers WD</t>
  </si>
  <si>
    <t>Middletown Township</t>
  </si>
  <si>
    <t>Middleville Township</t>
  </si>
  <si>
    <t>Midway Township (Cottonwood County)</t>
  </si>
  <si>
    <t>Midway Township (Saint Louis County)</t>
  </si>
  <si>
    <t>Miesville</t>
  </si>
  <si>
    <t>Milaca</t>
  </si>
  <si>
    <t>Milaca Township</t>
  </si>
  <si>
    <t>Milan</t>
  </si>
  <si>
    <t>Milford Township</t>
  </si>
  <si>
    <t>Millerville</t>
  </si>
  <si>
    <t>Millerville Township</t>
  </si>
  <si>
    <t>Millville</t>
  </si>
  <si>
    <t>Millward Township</t>
  </si>
  <si>
    <t>Millwood Township</t>
  </si>
  <si>
    <t>Milo Township</t>
  </si>
  <si>
    <t>Milroy</t>
  </si>
  <si>
    <t>Milton Township</t>
  </si>
  <si>
    <t>Miltona</t>
  </si>
  <si>
    <t>Miltona Township</t>
  </si>
  <si>
    <t>Minden Township</t>
  </si>
  <si>
    <t>Minerva Township</t>
  </si>
  <si>
    <t>Minneapolis</t>
  </si>
  <si>
    <t>Minnehaha Creek WD</t>
  </si>
  <si>
    <t>Minneiska</t>
  </si>
  <si>
    <t>Minneiska Township</t>
  </si>
  <si>
    <t>Minneola Township</t>
  </si>
  <si>
    <t>Minneota</t>
  </si>
  <si>
    <t>Minneota Township</t>
  </si>
  <si>
    <t>Minnesota City</t>
  </si>
  <si>
    <t>Minnesota Dept of Natural Resources</t>
  </si>
  <si>
    <t>Minnesota Dept of Transportation</t>
  </si>
  <si>
    <t>Minnesota Falls Township</t>
  </si>
  <si>
    <t>Minnesota Lake</t>
  </si>
  <si>
    <t>Minnesota Lake Township</t>
  </si>
  <si>
    <t>Minnetonka</t>
  </si>
  <si>
    <t>Minnetonka Beach</t>
  </si>
  <si>
    <t>Minnetrista</t>
  </si>
  <si>
    <t>Minnewaska Township</t>
  </si>
  <si>
    <t>Minnie Township</t>
  </si>
  <si>
    <t>Mission Creek Township</t>
  </si>
  <si>
    <t>Mission Township</t>
  </si>
  <si>
    <t>Mitchell Township</t>
  </si>
  <si>
    <t>Mizpah</t>
  </si>
  <si>
    <t>Moe Township</t>
  </si>
  <si>
    <t>Moland Township</t>
  </si>
  <si>
    <t>Moltke Township</t>
  </si>
  <si>
    <t>Money Creek Township</t>
  </si>
  <si>
    <t>Monroe Township</t>
  </si>
  <si>
    <t>Monson Township</t>
  </si>
  <si>
    <t>Montevideo</t>
  </si>
  <si>
    <t>Montgomery</t>
  </si>
  <si>
    <t>Montgomery Township</t>
  </si>
  <si>
    <t>Monticello Township</t>
  </si>
  <si>
    <t>Moonshine Township</t>
  </si>
  <si>
    <t>Moore Township</t>
  </si>
  <si>
    <t>Moorhead Township</t>
  </si>
  <si>
    <t>Moose Creek Township</t>
  </si>
  <si>
    <t>Moose Lake</t>
  </si>
  <si>
    <t>Moose Lake Township (Beltrami County)</t>
  </si>
  <si>
    <t>Moose Lake Township (Carlton County)</t>
  </si>
  <si>
    <t>Moose Lake Township (Cass County)</t>
  </si>
  <si>
    <t>Moose Park Township</t>
  </si>
  <si>
    <t>Moose River Township</t>
  </si>
  <si>
    <t>Moose Township</t>
  </si>
  <si>
    <t>Mora</t>
  </si>
  <si>
    <t>Moran Township</t>
  </si>
  <si>
    <t>Moranville Township</t>
  </si>
  <si>
    <t>Morcom Township</t>
  </si>
  <si>
    <t>Morgan</t>
  </si>
  <si>
    <t>Morgan Township</t>
  </si>
  <si>
    <t>Morken Township</t>
  </si>
  <si>
    <t>Morrill Township</t>
  </si>
  <si>
    <t>Morris</t>
  </si>
  <si>
    <t>Morris Township</t>
  </si>
  <si>
    <t>Morrison Township</t>
  </si>
  <si>
    <t>Morristown</t>
  </si>
  <si>
    <t>Morristown Township</t>
  </si>
  <si>
    <t>Morse Township (Itasca County)</t>
  </si>
  <si>
    <t>Morse Township (Saint Louis County)</t>
  </si>
  <si>
    <t>Morton</t>
  </si>
  <si>
    <t>Moscow Township</t>
  </si>
  <si>
    <t>Motley</t>
  </si>
  <si>
    <t>Motley Township</t>
  </si>
  <si>
    <t>Moulton Township</t>
  </si>
  <si>
    <t>Mound Prairie Township</t>
  </si>
  <si>
    <t>Mound Township</t>
  </si>
  <si>
    <t>Mounds View</t>
  </si>
  <si>
    <t>Mount Morris Township</t>
  </si>
  <si>
    <t>Mount Pleasant Township</t>
  </si>
  <si>
    <t>Mount Vernon Township</t>
  </si>
  <si>
    <t>Mountain Iron</t>
  </si>
  <si>
    <t>Mountain Lake</t>
  </si>
  <si>
    <t>Mountain Lake Township</t>
  </si>
  <si>
    <t>Moyer Township</t>
  </si>
  <si>
    <t>Moylan Township</t>
  </si>
  <si>
    <t>Mud Hen Lake UT</t>
  </si>
  <si>
    <t>Mud Lake UT</t>
  </si>
  <si>
    <t>Mudgett Township</t>
  </si>
  <si>
    <t>Mulligan Township</t>
  </si>
  <si>
    <t>Munch Township</t>
  </si>
  <si>
    <t>Munson Township</t>
  </si>
  <si>
    <t>Murdock</t>
  </si>
  <si>
    <t>Murray Township</t>
  </si>
  <si>
    <t>Myrtle</t>
  </si>
  <si>
    <t>Nashua</t>
  </si>
  <si>
    <t>Nashville Township</t>
  </si>
  <si>
    <t>Nashwauk</t>
  </si>
  <si>
    <t>Nashwauk Township</t>
  </si>
  <si>
    <t>Nassau</t>
  </si>
  <si>
    <t>Nebish Township</t>
  </si>
  <si>
    <t>Nelson</t>
  </si>
  <si>
    <t>Nelson Park Township</t>
  </si>
  <si>
    <t>Nelson Township</t>
  </si>
  <si>
    <t>Nereson Township</t>
  </si>
  <si>
    <t>Nerstrand</t>
  </si>
  <si>
    <t>Nesbit Township</t>
  </si>
  <si>
    <t>Ness Township</t>
  </si>
  <si>
    <t>Nessel Township</t>
  </si>
  <si>
    <t>Nett Lake Unorganized</t>
  </si>
  <si>
    <t>Nett Lake UT</t>
  </si>
  <si>
    <t>Nevada Township</t>
  </si>
  <si>
    <t>Nevis</t>
  </si>
  <si>
    <t>Nevis Township</t>
  </si>
  <si>
    <t>New Auburn</t>
  </si>
  <si>
    <t>New Auburn Township</t>
  </si>
  <si>
    <t>New Avon Township</t>
  </si>
  <si>
    <t>New Brighton</t>
  </si>
  <si>
    <t>New Dosey Township</t>
  </si>
  <si>
    <t>New Folden Township</t>
  </si>
  <si>
    <t>New Germany</t>
  </si>
  <si>
    <t>New Hartford Township</t>
  </si>
  <si>
    <t>New Haven Township</t>
  </si>
  <si>
    <t>New Hope</t>
  </si>
  <si>
    <t>New Independence Township</t>
  </si>
  <si>
    <t>New London Township</t>
  </si>
  <si>
    <t>New Maine Township</t>
  </si>
  <si>
    <t>New Market</t>
  </si>
  <si>
    <t>New Market Township</t>
  </si>
  <si>
    <t>New Munich</t>
  </si>
  <si>
    <t>New Prague</t>
  </si>
  <si>
    <t>New Prairie Township</t>
  </si>
  <si>
    <t>New Richland</t>
  </si>
  <si>
    <t>New Richland Township</t>
  </si>
  <si>
    <t>New Solum Township</t>
  </si>
  <si>
    <t>New Sweden Township</t>
  </si>
  <si>
    <t>New Trier</t>
  </si>
  <si>
    <t>New Ulm</t>
  </si>
  <si>
    <t>Newburg Township</t>
  </si>
  <si>
    <t>Newfolden</t>
  </si>
  <si>
    <t>Newry Township</t>
  </si>
  <si>
    <t>Newton Township</t>
  </si>
  <si>
    <t>Nickerson Township</t>
  </si>
  <si>
    <t>Nicollet</t>
  </si>
  <si>
    <t>Nicollet Township</t>
  </si>
  <si>
    <t>Nidaros Township</t>
  </si>
  <si>
    <t>Nilsen Township</t>
  </si>
  <si>
    <t>Nimrod</t>
  </si>
  <si>
    <t>Nininger Township</t>
  </si>
  <si>
    <t>Nisswa</t>
  </si>
  <si>
    <t>Nokay Lake Township</t>
  </si>
  <si>
    <t>Nora Township (Clearwater County)</t>
  </si>
  <si>
    <t>Nora Township (Pope County)</t>
  </si>
  <si>
    <t>Norcross</t>
  </si>
  <si>
    <t>Norden Township</t>
  </si>
  <si>
    <t>Nordick Township</t>
  </si>
  <si>
    <t>Nordland Township (Aitkin County)</t>
  </si>
  <si>
    <t>Nordland Township (Lyon County)</t>
  </si>
  <si>
    <t>Nore Township</t>
  </si>
  <si>
    <t>Norfolk Township</t>
  </si>
  <si>
    <t>Norman Township (Pine County)</t>
  </si>
  <si>
    <t>Norman Township (Yellow Medicine County)</t>
  </si>
  <si>
    <t>Normania Township</t>
  </si>
  <si>
    <t>Normanna Township</t>
  </si>
  <si>
    <t>North Beltrami UT</t>
  </si>
  <si>
    <t>North Branch</t>
  </si>
  <si>
    <t>North Branch Township</t>
  </si>
  <si>
    <t>North Carlton UT</t>
  </si>
  <si>
    <t>North Cass UT</t>
  </si>
  <si>
    <t>North Central Cass UT</t>
  </si>
  <si>
    <t>North Clearwater UT</t>
  </si>
  <si>
    <t>North Fork Township</t>
  </si>
  <si>
    <t>North Germany Township</t>
  </si>
  <si>
    <t>North Hero Township</t>
  </si>
  <si>
    <t>North Koochiching ASD</t>
  </si>
  <si>
    <t>North Long Lake SSD</t>
  </si>
  <si>
    <t>North Mankato</t>
  </si>
  <si>
    <t>North Oaks</t>
  </si>
  <si>
    <t>North Ottawa Township</t>
  </si>
  <si>
    <t>North Red River UT</t>
  </si>
  <si>
    <t>North Roseau UT</t>
  </si>
  <si>
    <t>North Saint Paul</t>
  </si>
  <si>
    <t>North Star Township (Brown County)</t>
  </si>
  <si>
    <t>North Star Township (Saint Louis County)</t>
  </si>
  <si>
    <t>North Township</t>
  </si>
  <si>
    <t>North Zumbro SSD</t>
  </si>
  <si>
    <t>Northeast Aitkin UT</t>
  </si>
  <si>
    <t>Northeast Itasca UT</t>
  </si>
  <si>
    <t>Northeast Saint Louis UT</t>
  </si>
  <si>
    <t>Northern Township</t>
  </si>
  <si>
    <t>Northfield Township</t>
  </si>
  <si>
    <t>Northland Township (Polk County)</t>
  </si>
  <si>
    <t>Northland Township (Saint Louis County)</t>
  </si>
  <si>
    <t>Northome</t>
  </si>
  <si>
    <t>Northome UT</t>
  </si>
  <si>
    <t>Northrop</t>
  </si>
  <si>
    <t>Northwest Aitkin UT</t>
  </si>
  <si>
    <t>Northwest Angle Unorganized</t>
  </si>
  <si>
    <t>Northwest Koochiching UT</t>
  </si>
  <si>
    <t>Northwest Roseau UT</t>
  </si>
  <si>
    <t>Northwest Saint Louis UT</t>
  </si>
  <si>
    <t>Norton Township</t>
  </si>
  <si>
    <t>Norway Lake Township</t>
  </si>
  <si>
    <t>Norway Township (Fillmore County)</t>
  </si>
  <si>
    <t>Norway Township (Kittson County)</t>
  </si>
  <si>
    <t>Norwegian Grove Township</t>
  </si>
  <si>
    <t>Norwood Young America</t>
  </si>
  <si>
    <t>Nowthen</t>
  </si>
  <si>
    <t>Numedal Township</t>
  </si>
  <si>
    <t>Nunda Township</t>
  </si>
  <si>
    <t>Nuss Truck and Equipment</t>
  </si>
  <si>
    <t>Oak Grove</t>
  </si>
  <si>
    <t>Oak Hills Fellowship Inc</t>
  </si>
  <si>
    <t>Oak Lawn Township</t>
  </si>
  <si>
    <t>Oak Park Heights</t>
  </si>
  <si>
    <t>Oak Park Township</t>
  </si>
  <si>
    <t>Oak Township</t>
  </si>
  <si>
    <t>Oak Valley Township</t>
  </si>
  <si>
    <t>Oakdale</t>
  </si>
  <si>
    <t>Oakland Township (Freeborn County)</t>
  </si>
  <si>
    <t>Oakland Township (Mahnomen County)</t>
  </si>
  <si>
    <t>Oakport Township</t>
  </si>
  <si>
    <t>Oakwood Township</t>
  </si>
  <si>
    <t>O'Brien Township</t>
  </si>
  <si>
    <t>Odessa</t>
  </si>
  <si>
    <t>Odessa Township</t>
  </si>
  <si>
    <t>Odin</t>
  </si>
  <si>
    <t>Odin Township</t>
  </si>
  <si>
    <t>Ogema</t>
  </si>
  <si>
    <t>Ogema Township</t>
  </si>
  <si>
    <t>Ogilvie</t>
  </si>
  <si>
    <t>Okabena</t>
  </si>
  <si>
    <t>Oklee</t>
  </si>
  <si>
    <t>Olney Township</t>
  </si>
  <si>
    <t>Omro Township</t>
  </si>
  <si>
    <t>Onamia</t>
  </si>
  <si>
    <t>Onamia Township</t>
  </si>
  <si>
    <t>Onstad Township</t>
  </si>
  <si>
    <t>Orange Township</t>
  </si>
  <si>
    <t>Orion Township</t>
  </si>
  <si>
    <t>Ormsby</t>
  </si>
  <si>
    <t>Orono</t>
  </si>
  <si>
    <t>Orono Montessori School</t>
  </si>
  <si>
    <t>Oronoco</t>
  </si>
  <si>
    <t>Oronoco Township</t>
  </si>
  <si>
    <t>Orr</t>
  </si>
  <si>
    <t>Orrock Township</t>
  </si>
  <si>
    <t>Orton Township</t>
  </si>
  <si>
    <t>Ortonville Township</t>
  </si>
  <si>
    <t>Orwell Township</t>
  </si>
  <si>
    <t>Osage Township</t>
  </si>
  <si>
    <t>Osakis</t>
  </si>
  <si>
    <t>Osakis Township</t>
  </si>
  <si>
    <t>Osborne Township</t>
  </si>
  <si>
    <t>Oscar Township</t>
  </si>
  <si>
    <t>Osceola Township</t>
  </si>
  <si>
    <t>Oshawa Township</t>
  </si>
  <si>
    <t>Oshkosh Township</t>
  </si>
  <si>
    <t>Oslo</t>
  </si>
  <si>
    <t>Osseo</t>
  </si>
  <si>
    <t>Ostrander</t>
  </si>
  <si>
    <t>Oteneagen Township</t>
  </si>
  <si>
    <t>Otisco Township</t>
  </si>
  <si>
    <t>Otrey Township</t>
  </si>
  <si>
    <t>Ottawa Township</t>
  </si>
  <si>
    <t>Otter Tail Peninsula Township</t>
  </si>
  <si>
    <t>Otter Tail Township</t>
  </si>
  <si>
    <t>Ottertail</t>
  </si>
  <si>
    <t>Otto Township</t>
  </si>
  <si>
    <t>Owatonna Township</t>
  </si>
  <si>
    <t>Owens Township</t>
  </si>
  <si>
    <t>Oxford Township</t>
  </si>
  <si>
    <t>Paddock Township</t>
  </si>
  <si>
    <t>Page Township</t>
  </si>
  <si>
    <t>Palmer Township</t>
  </si>
  <si>
    <t>Palmville Township</t>
  </si>
  <si>
    <t>Palmyra Township</t>
  </si>
  <si>
    <t>Park Rapids</t>
  </si>
  <si>
    <t>Park Township</t>
  </si>
  <si>
    <t>Parke Township</t>
  </si>
  <si>
    <t>Parker Township (Marshall County)</t>
  </si>
  <si>
    <t>Parker Township (Morrison County)</t>
  </si>
  <si>
    <t>Parkers Prairie</t>
  </si>
  <si>
    <t>Parkers Prairie Township</t>
  </si>
  <si>
    <t>Parnell Township (Polk County)</t>
  </si>
  <si>
    <t>Parnell Township (Traverse County)</t>
  </si>
  <si>
    <t>Partridge Township</t>
  </si>
  <si>
    <t>Paxton Township</t>
  </si>
  <si>
    <t>Paynesville</t>
  </si>
  <si>
    <t>Paynesville Township</t>
  </si>
  <si>
    <t>Peace Township</t>
  </si>
  <si>
    <t>Peatland UT</t>
  </si>
  <si>
    <t>Pelan Township</t>
  </si>
  <si>
    <t>Pelican Lake Township</t>
  </si>
  <si>
    <t>Pelican Township (Crow Wing County)</t>
  </si>
  <si>
    <t>Pelican Township (Otter Tail County)</t>
  </si>
  <si>
    <t>Pemberton</t>
  </si>
  <si>
    <t>Pembina Township</t>
  </si>
  <si>
    <t>Penn Township</t>
  </si>
  <si>
    <t>Pennock</t>
  </si>
  <si>
    <t>Pepin Township</t>
  </si>
  <si>
    <t>Pepperton Township</t>
  </si>
  <si>
    <t>Pequaywan Township</t>
  </si>
  <si>
    <t>Pequot Lakes</t>
  </si>
  <si>
    <t>Perch Lake Township</t>
  </si>
  <si>
    <t>Percy Township</t>
  </si>
  <si>
    <t>Perham</t>
  </si>
  <si>
    <t>Perham Township</t>
  </si>
  <si>
    <t>Perley</t>
  </si>
  <si>
    <t>Perry Lake Township</t>
  </si>
  <si>
    <t>Perry Township</t>
  </si>
  <si>
    <t>Petersburg Township</t>
  </si>
  <si>
    <t>Peterson</t>
  </si>
  <si>
    <t>Pfeiffer Lake UT</t>
  </si>
  <si>
    <t>Pickerel Lake Township</t>
  </si>
  <si>
    <t>Picket Lake UT</t>
  </si>
  <si>
    <t>Pierz</t>
  </si>
  <si>
    <t>Pierz Township</t>
  </si>
  <si>
    <t>Pike Bay Township</t>
  </si>
  <si>
    <t>Pike Creek Township</t>
  </si>
  <si>
    <t>Pike Township</t>
  </si>
  <si>
    <t>Pillager</t>
  </si>
  <si>
    <t>Pillsbury Township</t>
  </si>
  <si>
    <t>Pilot Grove Township</t>
  </si>
  <si>
    <t>Pilot Mound Township</t>
  </si>
  <si>
    <t>Pine City</t>
  </si>
  <si>
    <t>Pine City Township</t>
  </si>
  <si>
    <t>Pine Island</t>
  </si>
  <si>
    <t>Pine Island Township</t>
  </si>
  <si>
    <t>Pine Lake Township (Cass County)</t>
  </si>
  <si>
    <t>Pine Lake Township (Clearwater County)</t>
  </si>
  <si>
    <t>Pine Lake Township (Otter Tail County)</t>
  </si>
  <si>
    <t>Pine Lake Township (Pine County)</t>
  </si>
  <si>
    <t>Pine Point Township</t>
  </si>
  <si>
    <t>Pine River</t>
  </si>
  <si>
    <t>Pine River Township</t>
  </si>
  <si>
    <t>Pine Springs</t>
  </si>
  <si>
    <t>Plainview</t>
  </si>
  <si>
    <t>Plainview Township</t>
  </si>
  <si>
    <t>Plainview-Elgin SSD</t>
  </si>
  <si>
    <t>Plato</t>
  </si>
  <si>
    <t>Platte Lake Township</t>
  </si>
  <si>
    <t>Platte Township</t>
  </si>
  <si>
    <t>Pleasant Grove Township</t>
  </si>
  <si>
    <t>Pleasant Hill Township</t>
  </si>
  <si>
    <t>Pleasant Lake</t>
  </si>
  <si>
    <t>Pleasant Mound Township</t>
  </si>
  <si>
    <t>Pleasant Prairie Township</t>
  </si>
  <si>
    <t>Pleasant Valley Township</t>
  </si>
  <si>
    <t>Pleasant View Township</t>
  </si>
  <si>
    <t>Pliny Township</t>
  </si>
  <si>
    <t>Plummer</t>
  </si>
  <si>
    <t>Plymouth</t>
  </si>
  <si>
    <t>Pohlitz Township</t>
  </si>
  <si>
    <t>Pokegama Township</t>
  </si>
  <si>
    <t>Polk Centre Township</t>
  </si>
  <si>
    <t>Polonia Township</t>
  </si>
  <si>
    <t>Pomme de Terre Township</t>
  </si>
  <si>
    <t>Pomroy Township (Itasca County)</t>
  </si>
  <si>
    <t>Pomroy Township (Kanabec County)</t>
  </si>
  <si>
    <t>Ponto Lake Township</t>
  </si>
  <si>
    <t>Poplar Grove Township</t>
  </si>
  <si>
    <t>Poplar River Township</t>
  </si>
  <si>
    <t>Poplar Township</t>
  </si>
  <si>
    <t>Popple Grove Township</t>
  </si>
  <si>
    <t>Popple Township</t>
  </si>
  <si>
    <t>Poppleton Township</t>
  </si>
  <si>
    <t>Port Hope Township</t>
  </si>
  <si>
    <t>Portage Township</t>
  </si>
  <si>
    <t>Porter</t>
  </si>
  <si>
    <t>Posen Township</t>
  </si>
  <si>
    <t>Potshot Lake UT</t>
  </si>
  <si>
    <t>Powers Township</t>
  </si>
  <si>
    <t>Prairie Lake Township</t>
  </si>
  <si>
    <t>Prairie View Township</t>
  </si>
  <si>
    <t>Prairieville Township</t>
  </si>
  <si>
    <t>Preble Township</t>
  </si>
  <si>
    <t>Prescott Township</t>
  </si>
  <si>
    <t>Preston</t>
  </si>
  <si>
    <t>Preston Lake Township</t>
  </si>
  <si>
    <t>Preston Township</t>
  </si>
  <si>
    <t>Princeton</t>
  </si>
  <si>
    <t>Princeton Township</t>
  </si>
  <si>
    <t>Princeton-PUC</t>
  </si>
  <si>
    <t>Prinsburg</t>
  </si>
  <si>
    <t>Prior Lake</t>
  </si>
  <si>
    <t>Prior Township</t>
  </si>
  <si>
    <t>Providence Township</t>
  </si>
  <si>
    <t>Pulaski Township</t>
  </si>
  <si>
    <t>Quamba</t>
  </si>
  <si>
    <t>Queen Township</t>
  </si>
  <si>
    <t>Quincy Township</t>
  </si>
  <si>
    <t>Quiring Township</t>
  </si>
  <si>
    <t>Rabbit Lake Township</t>
  </si>
  <si>
    <t>Racine</t>
  </si>
  <si>
    <t>Racine Township</t>
  </si>
  <si>
    <t>Rainy Lake UT</t>
  </si>
  <si>
    <t>Rainy River Unorganized</t>
  </si>
  <si>
    <t>Ramsey</t>
  </si>
  <si>
    <t>Ramsey-Washington MWD</t>
  </si>
  <si>
    <t>Randolph</t>
  </si>
  <si>
    <t>Randolph Township</t>
  </si>
  <si>
    <t>Ranier</t>
  </si>
  <si>
    <t>Ransom Township</t>
  </si>
  <si>
    <t>Rapidan Township</t>
  </si>
  <si>
    <t>Ravenna Township</t>
  </si>
  <si>
    <t>Raymond</t>
  </si>
  <si>
    <t>Raymond Township</t>
  </si>
  <si>
    <t>Reading SD</t>
  </si>
  <si>
    <t>Red Eye Township</t>
  </si>
  <si>
    <t>Red Lake Falls</t>
  </si>
  <si>
    <t>Red Lake Falls Township</t>
  </si>
  <si>
    <t>Red Rock RWS</t>
  </si>
  <si>
    <t>Red Rock Township</t>
  </si>
  <si>
    <t>Redpath Township</t>
  </si>
  <si>
    <t>Redwood Falls Township</t>
  </si>
  <si>
    <t>Redwood-Cottonwood Rivers CA</t>
  </si>
  <si>
    <t>Regal</t>
  </si>
  <si>
    <t>Reine Township</t>
  </si>
  <si>
    <t>Reiner Township</t>
  </si>
  <si>
    <t>Reis Township</t>
  </si>
  <si>
    <t>Remer</t>
  </si>
  <si>
    <t>Remer Township</t>
  </si>
  <si>
    <t>Rendsville Township</t>
  </si>
  <si>
    <t>Reno Township</t>
  </si>
  <si>
    <t>Renville</t>
  </si>
  <si>
    <t>Revere</t>
  </si>
  <si>
    <t>Reynolds Township</t>
  </si>
  <si>
    <t>Rheiderland Township</t>
  </si>
  <si>
    <t>Rhinehart Township</t>
  </si>
  <si>
    <t>Rice</t>
  </si>
  <si>
    <t>Rice Lake</t>
  </si>
  <si>
    <t>Rice Lake Township</t>
  </si>
  <si>
    <t>Rice River Township</t>
  </si>
  <si>
    <t>Rice Township</t>
  </si>
  <si>
    <t>Riceland Township</t>
  </si>
  <si>
    <t>Riceville Township</t>
  </si>
  <si>
    <t>Rich Prairie SWD</t>
  </si>
  <si>
    <t>Rich Valley Township</t>
  </si>
  <si>
    <t>Richardson Township</t>
  </si>
  <si>
    <t>Richardville Township</t>
  </si>
  <si>
    <t>Richfield</t>
  </si>
  <si>
    <t>Richland Township</t>
  </si>
  <si>
    <t>Richmond</t>
  </si>
  <si>
    <t>Richmond Township</t>
  </si>
  <si>
    <t>Richville</t>
  </si>
  <si>
    <t>Richwood Township</t>
  </si>
  <si>
    <t>Ridgely Township</t>
  </si>
  <si>
    <t>Ripley Township (Dodge County)</t>
  </si>
  <si>
    <t>Ripley Township (Morrison County)</t>
  </si>
  <si>
    <t>River Falls Township</t>
  </si>
  <si>
    <t>River Township</t>
  </si>
  <si>
    <t>Riverdale Township</t>
  </si>
  <si>
    <t>Riverside Township</t>
  </si>
  <si>
    <t>Riverton</t>
  </si>
  <si>
    <t>Riverton Township</t>
  </si>
  <si>
    <t>Roberts Township</t>
  </si>
  <si>
    <t>Rochester Township</t>
  </si>
  <si>
    <t>Rock County RWS</t>
  </si>
  <si>
    <t>Rock Creek</t>
  </si>
  <si>
    <t>Rock Dell Township</t>
  </si>
  <si>
    <t>Rock Lake Township</t>
  </si>
  <si>
    <t>Rock Township</t>
  </si>
  <si>
    <t>Rockford</t>
  </si>
  <si>
    <t>Rockford Township</t>
  </si>
  <si>
    <t>Rocksbury Township</t>
  </si>
  <si>
    <t>Rockville</t>
  </si>
  <si>
    <t>Rockwell Township</t>
  </si>
  <si>
    <t>Rockwood Township (Hubbard County)</t>
  </si>
  <si>
    <t>Rockwood Township (Wadena County)</t>
  </si>
  <si>
    <t>Rogers</t>
  </si>
  <si>
    <t>Rogers Township</t>
  </si>
  <si>
    <t>Rolling Forks Township</t>
  </si>
  <si>
    <t>Rollingstone</t>
  </si>
  <si>
    <t>Rollingstone Township</t>
  </si>
  <si>
    <t>Rollis Township</t>
  </si>
  <si>
    <t>Rome Township</t>
  </si>
  <si>
    <t>Roome Township</t>
  </si>
  <si>
    <t>Roosevelt</t>
  </si>
  <si>
    <t>Roosevelt Township (Beltrami County)</t>
  </si>
  <si>
    <t>Roosevelt Township (Crow Wing County)</t>
  </si>
  <si>
    <t>Roscoe</t>
  </si>
  <si>
    <t>Roscoe Township</t>
  </si>
  <si>
    <t>Rose Creek</t>
  </si>
  <si>
    <t>Rose Dell Township</t>
  </si>
  <si>
    <t>Rose Hill Township</t>
  </si>
  <si>
    <t>Roseau</t>
  </si>
  <si>
    <t>Rosebud Township</t>
  </si>
  <si>
    <t>Rosedale Township</t>
  </si>
  <si>
    <t>Roseland Township</t>
  </si>
  <si>
    <t>Rosendale Township</t>
  </si>
  <si>
    <t>Roseville</t>
  </si>
  <si>
    <t>Roseville Township (Grant County)</t>
  </si>
  <si>
    <t>Roseville Township (Kandiyohi County)</t>
  </si>
  <si>
    <t>Rosewood Township</t>
  </si>
  <si>
    <t>Rosing Township</t>
  </si>
  <si>
    <t>Ross Lake Township</t>
  </si>
  <si>
    <t>Ross Township</t>
  </si>
  <si>
    <t>Rost Township</t>
  </si>
  <si>
    <t>Rothsay</t>
  </si>
  <si>
    <t>Round Grove Township</t>
  </si>
  <si>
    <t>Round Lake</t>
  </si>
  <si>
    <t>Round Lake Township (Becker County)</t>
  </si>
  <si>
    <t>Round Lake Township (Jackson County)</t>
  </si>
  <si>
    <t>Round Prairie Township</t>
  </si>
  <si>
    <t>Royal Township</t>
  </si>
  <si>
    <t>Royalton Township</t>
  </si>
  <si>
    <t>Runeberg Township</t>
  </si>
  <si>
    <t>Rush City</t>
  </si>
  <si>
    <t>Rush Lake Township</t>
  </si>
  <si>
    <t>Rushford</t>
  </si>
  <si>
    <t>Rushford Village</t>
  </si>
  <si>
    <t>Rushmore</t>
  </si>
  <si>
    <t>Rushseba Township</t>
  </si>
  <si>
    <t>Russell</t>
  </si>
  <si>
    <t>Russia Township</t>
  </si>
  <si>
    <t>Ruthton</t>
  </si>
  <si>
    <t>Rutland Township</t>
  </si>
  <si>
    <t>Rutledge</t>
  </si>
  <si>
    <t>Sabin</t>
  </si>
  <si>
    <t>Sacred Heart</t>
  </si>
  <si>
    <t>Sacred Heart Township</t>
  </si>
  <si>
    <t>Sago Township</t>
  </si>
  <si>
    <t>Saint Anthony</t>
  </si>
  <si>
    <t>Saint Anthony Village</t>
  </si>
  <si>
    <t>Saint Augusta</t>
  </si>
  <si>
    <t>Saint Bonifacius</t>
  </si>
  <si>
    <t>Saint Charles</t>
  </si>
  <si>
    <t>Saint Charles Township</t>
  </si>
  <si>
    <t>Saint Clair</t>
  </si>
  <si>
    <t>Saint Francis</t>
  </si>
  <si>
    <t>Saint George Township</t>
  </si>
  <si>
    <t>Saint Hilaire</t>
  </si>
  <si>
    <t>Saint James</t>
  </si>
  <si>
    <t>Saint James Township</t>
  </si>
  <si>
    <t>Saint Johns Township</t>
  </si>
  <si>
    <t>Saint Joseph</t>
  </si>
  <si>
    <t>Saint Joseph Township (Kittson County)</t>
  </si>
  <si>
    <t>Saint Joseph Township (Stearns County)</t>
  </si>
  <si>
    <t>Saint Lawrence Township</t>
  </si>
  <si>
    <t>Saint Leo</t>
  </si>
  <si>
    <t>Saint Louis Park</t>
  </si>
  <si>
    <t>Saint Martin</t>
  </si>
  <si>
    <t>Saint Martin Township</t>
  </si>
  <si>
    <t>Saint Mary Township</t>
  </si>
  <si>
    <t>Saint Mary's Point</t>
  </si>
  <si>
    <t>Saint Mathias Township</t>
  </si>
  <si>
    <t>Saint Olaf Township</t>
  </si>
  <si>
    <t>Saint Paul</t>
  </si>
  <si>
    <t>Saint Paul Park</t>
  </si>
  <si>
    <t>Saint Rosa</t>
  </si>
  <si>
    <t>Saint Stephen</t>
  </si>
  <si>
    <t>Saint Vincent</t>
  </si>
  <si>
    <t>Saint Vincent Township</t>
  </si>
  <si>
    <t>Saint Wendel Township</t>
  </si>
  <si>
    <t>Salem Township (Cass County)</t>
  </si>
  <si>
    <t>Salem Township (Olmsted County)</t>
  </si>
  <si>
    <t>Salo Township</t>
  </si>
  <si>
    <t>San Francisco Township</t>
  </si>
  <si>
    <t>Sanborn</t>
  </si>
  <si>
    <t>Sand Creek Township</t>
  </si>
  <si>
    <t>Sand Lake Township</t>
  </si>
  <si>
    <t>Sand Lake UT</t>
  </si>
  <si>
    <t>Sanders Township</t>
  </si>
  <si>
    <t>Sandnes Township</t>
  </si>
  <si>
    <t>Sandstone Township</t>
  </si>
  <si>
    <t>Sandsville Township</t>
  </si>
  <si>
    <t>Sandy Township</t>
  </si>
  <si>
    <t>Sanford Township</t>
  </si>
  <si>
    <t>Santiago Township</t>
  </si>
  <si>
    <t>Saratoga Township</t>
  </si>
  <si>
    <t>Sargeant</t>
  </si>
  <si>
    <t>Sargeant Township</t>
  </si>
  <si>
    <t>Sartell</t>
  </si>
  <si>
    <t>Sauk Centre</t>
  </si>
  <si>
    <t>Sauk Centre Township</t>
  </si>
  <si>
    <t>Sauk Rapids Township</t>
  </si>
  <si>
    <t>Savage</t>
  </si>
  <si>
    <t>Savannah Township</t>
  </si>
  <si>
    <t>Scambler Township</t>
  </si>
  <si>
    <t>Scandia Township</t>
  </si>
  <si>
    <t>Scandia Valley Township</t>
  </si>
  <si>
    <t>Scanlon</t>
  </si>
  <si>
    <t>Schoolcraft Township</t>
  </si>
  <si>
    <t>Schroeder Township</t>
  </si>
  <si>
    <t>Sciota Township</t>
  </si>
  <si>
    <t>Scott Township</t>
  </si>
  <si>
    <t>Seaforth</t>
  </si>
  <si>
    <t>Seavey Township</t>
  </si>
  <si>
    <t>Sebeka</t>
  </si>
  <si>
    <t>Second Assessment UT</t>
  </si>
  <si>
    <t>Sedan</t>
  </si>
  <si>
    <t>Seely Township</t>
  </si>
  <si>
    <t>Selma Township</t>
  </si>
  <si>
    <t>Serpent Lake SD</t>
  </si>
  <si>
    <t>Severance Township</t>
  </si>
  <si>
    <t>Seward Township</t>
  </si>
  <si>
    <t>Shafer</t>
  </si>
  <si>
    <t>Shafer Township</t>
  </si>
  <si>
    <t>Shakopee</t>
  </si>
  <si>
    <t>Shamrock Township</t>
  </si>
  <si>
    <t>Shaokatan Township</t>
  </si>
  <si>
    <t>Sharon Township</t>
  </si>
  <si>
    <t>Shelburne Township</t>
  </si>
  <si>
    <t>Shelby Township</t>
  </si>
  <si>
    <t>Sheldon Township</t>
  </si>
  <si>
    <t>Shell Lake Township</t>
  </si>
  <si>
    <t>Shell River Township</t>
  </si>
  <si>
    <t>Shell Rock Township</t>
  </si>
  <si>
    <t>Shelly</t>
  </si>
  <si>
    <t>Shelly Township</t>
  </si>
  <si>
    <t>Sheridan Township</t>
  </si>
  <si>
    <t>Sherman Township</t>
  </si>
  <si>
    <t>Shetek Township</t>
  </si>
  <si>
    <t>Shevlin</t>
  </si>
  <si>
    <t>Shevlin Township</t>
  </si>
  <si>
    <t>Shible Township</t>
  </si>
  <si>
    <t>Shieldsville Township</t>
  </si>
  <si>
    <t>Shingobee Township</t>
  </si>
  <si>
    <t>Shooks Township</t>
  </si>
  <si>
    <t>Shoreview</t>
  </si>
  <si>
    <t>Shorewood</t>
  </si>
  <si>
    <t>Shorewood Park SD</t>
  </si>
  <si>
    <t>Shotley Brook UT</t>
  </si>
  <si>
    <t>Shotley Township</t>
  </si>
  <si>
    <t>Sibley Township</t>
  </si>
  <si>
    <t>Sigel Township</t>
  </si>
  <si>
    <t>Silver Brook Township</t>
  </si>
  <si>
    <t>Silver Creek Township (Lake County)</t>
  </si>
  <si>
    <t>Silver Creek Township (Wright County)</t>
  </si>
  <si>
    <t>Silver Lake</t>
  </si>
  <si>
    <t>Silver Lake Township</t>
  </si>
  <si>
    <t>Silver Leaf Township</t>
  </si>
  <si>
    <t>Silver Township</t>
  </si>
  <si>
    <t>Silverton Township</t>
  </si>
  <si>
    <t>Sinclair Township</t>
  </si>
  <si>
    <t>Sinnott Township</t>
  </si>
  <si>
    <t>Sioux Agency Township</t>
  </si>
  <si>
    <t>Sioux Valley Township</t>
  </si>
  <si>
    <t>Sioux Valley Trinity Lutheran Church</t>
  </si>
  <si>
    <t>Six Mile Grove Township</t>
  </si>
  <si>
    <t>Skagen Township</t>
  </si>
  <si>
    <t>Skandia Township</t>
  </si>
  <si>
    <t>Skane Township</t>
  </si>
  <si>
    <t>Skelton Township</t>
  </si>
  <si>
    <t>Skree Township</t>
  </si>
  <si>
    <t>Skyline</t>
  </si>
  <si>
    <t>Slater Township</t>
  </si>
  <si>
    <t>Slayton</t>
  </si>
  <si>
    <t>Slayton Township</t>
  </si>
  <si>
    <t>Sleepy Eye</t>
  </si>
  <si>
    <t>Sletten Township</t>
  </si>
  <si>
    <t>Slim Lake UT</t>
  </si>
  <si>
    <t>Smiley Township</t>
  </si>
  <si>
    <t>Smoky Hollow Township</t>
  </si>
  <si>
    <t>Sobieski</t>
  </si>
  <si>
    <t>Sodus Township</t>
  </si>
  <si>
    <t>Solem Township</t>
  </si>
  <si>
    <t>Soler Township</t>
  </si>
  <si>
    <t>Solway</t>
  </si>
  <si>
    <t>Solway Township</t>
  </si>
  <si>
    <t>Somerset Township</t>
  </si>
  <si>
    <t>South Bend Township</t>
  </si>
  <si>
    <t>South Branch Township</t>
  </si>
  <si>
    <t>South Clearwater UT</t>
  </si>
  <si>
    <t>South Fork Township</t>
  </si>
  <si>
    <t>South Harbor Township</t>
  </si>
  <si>
    <t>South Haven</t>
  </si>
  <si>
    <t>South Koochiching UT</t>
  </si>
  <si>
    <t>South Red River Township</t>
  </si>
  <si>
    <t>South Saint Paul</t>
  </si>
  <si>
    <t>Southbrook Township</t>
  </si>
  <si>
    <t>Southeast Roseau UT</t>
  </si>
  <si>
    <t>Southside Township</t>
  </si>
  <si>
    <t>Spalding Township</t>
  </si>
  <si>
    <t>Spang Township</t>
  </si>
  <si>
    <t>Sparta Township</t>
  </si>
  <si>
    <t>Spencer Brook Township</t>
  </si>
  <si>
    <t>Spencer Township</t>
  </si>
  <si>
    <t>Spicer</t>
  </si>
  <si>
    <t>Split Rock Township</t>
  </si>
  <si>
    <t>Splithand Township</t>
  </si>
  <si>
    <t>Sportsman's Last Chance Inc</t>
  </si>
  <si>
    <t>Spring Brook Township</t>
  </si>
  <si>
    <t>Spring Creek Township (Becker County)</t>
  </si>
  <si>
    <t>Spring Creek Township (Norman County)</t>
  </si>
  <si>
    <t>Spring Grove</t>
  </si>
  <si>
    <t>Spring Grove Township</t>
  </si>
  <si>
    <t>Spring Hill</t>
  </si>
  <si>
    <t>Spring Hill Township</t>
  </si>
  <si>
    <t>Spring Lake Park</t>
  </si>
  <si>
    <t>Spring Lake Township</t>
  </si>
  <si>
    <t>Spring Park</t>
  </si>
  <si>
    <t>Spring Prairie Township</t>
  </si>
  <si>
    <t>Spring Valley Township</t>
  </si>
  <si>
    <t>Springdale Township</t>
  </si>
  <si>
    <t>Springfield</t>
  </si>
  <si>
    <t>Springfield Township</t>
  </si>
  <si>
    <t>Springvale Township</t>
  </si>
  <si>
    <t>Springwater Township</t>
  </si>
  <si>
    <t>Spruce Grove Township (Becker County)</t>
  </si>
  <si>
    <t>Spruce Grove Township (Beltrami County)</t>
  </si>
  <si>
    <t>Spruce Hill Township</t>
  </si>
  <si>
    <t>Spruce Township</t>
  </si>
  <si>
    <t>Spruce Valley Township</t>
  </si>
  <si>
    <t>Squaw Lake</t>
  </si>
  <si>
    <t>Stacy</t>
  </si>
  <si>
    <t>Stafford Township</t>
  </si>
  <si>
    <t>Stanchfield Township</t>
  </si>
  <si>
    <t>Stanford Township</t>
  </si>
  <si>
    <t>Stanley Township</t>
  </si>
  <si>
    <t>Stanton Township</t>
  </si>
  <si>
    <t>Staples Township</t>
  </si>
  <si>
    <t>Star Lake Township</t>
  </si>
  <si>
    <t>Star Township</t>
  </si>
  <si>
    <t>Stark Township</t>
  </si>
  <si>
    <t>Stately Township</t>
  </si>
  <si>
    <t>Steamboat River Township</t>
  </si>
  <si>
    <t>Steen</t>
  </si>
  <si>
    <t>Steenerson Township</t>
  </si>
  <si>
    <t>Stephen</t>
  </si>
  <si>
    <t>Sterling Township</t>
  </si>
  <si>
    <t>Stevens Township</t>
  </si>
  <si>
    <t>Stewartville</t>
  </si>
  <si>
    <t>Stillwater Township</t>
  </si>
  <si>
    <t>Stockholm Township</t>
  </si>
  <si>
    <t>Stockton</t>
  </si>
  <si>
    <t>Stokes Township (Itasca County)</t>
  </si>
  <si>
    <t>Stokes Township (Roseau County)</t>
  </si>
  <si>
    <t>Stoneham Township</t>
  </si>
  <si>
    <t>Stoney Brook Township</t>
  </si>
  <si>
    <t>Stony Brook Township</t>
  </si>
  <si>
    <t>Stony River Township</t>
  </si>
  <si>
    <t>Stony Run Township</t>
  </si>
  <si>
    <t>Storden</t>
  </si>
  <si>
    <t>Storden Township</t>
  </si>
  <si>
    <t>Stowe Prairie Township</t>
  </si>
  <si>
    <t>Straight River Township</t>
  </si>
  <si>
    <t>Strand Township</t>
  </si>
  <si>
    <t>Strandquist</t>
  </si>
  <si>
    <t>Strathcona</t>
  </si>
  <si>
    <t>Sturgeon Lake</t>
  </si>
  <si>
    <t>Sturgeon Lake Township</t>
  </si>
  <si>
    <t>Sturgeon River UT</t>
  </si>
  <si>
    <t>Sturgeon Township</t>
  </si>
  <si>
    <t>Sugar Bush Township (Becker County)</t>
  </si>
  <si>
    <t>Sugar Bush Township (Beltrami County)</t>
  </si>
  <si>
    <t>Sullivan Township</t>
  </si>
  <si>
    <t>Summit Lake Township</t>
  </si>
  <si>
    <t>Summit Township (Beltrami County)</t>
  </si>
  <si>
    <t>Summit Township (Steele County)</t>
  </si>
  <si>
    <t>Sumner Township</t>
  </si>
  <si>
    <t>Sumter Township</t>
  </si>
  <si>
    <t>Sunburg</t>
  </si>
  <si>
    <t>Sundal Township</t>
  </si>
  <si>
    <t>Sunday Lake UT</t>
  </si>
  <si>
    <t>Sundown Township</t>
  </si>
  <si>
    <t>Sunfish Lake</t>
  </si>
  <si>
    <t>Sunnyside Township</t>
  </si>
  <si>
    <t>Sunrise Township</t>
  </si>
  <si>
    <t>Svea Township</t>
  </si>
  <si>
    <t>Sverdrup Township</t>
  </si>
  <si>
    <t>Swan Lake Township</t>
  </si>
  <si>
    <t>Swan River Township</t>
  </si>
  <si>
    <t>Swanville</t>
  </si>
  <si>
    <t>Swanville Township</t>
  </si>
  <si>
    <t>Swede Grove Township</t>
  </si>
  <si>
    <t>Swede Prairie Township</t>
  </si>
  <si>
    <t>Swedes Forest Township</t>
  </si>
  <si>
    <t>Sweet Township</t>
  </si>
  <si>
    <t>Swenoda Township</t>
  </si>
  <si>
    <t>Sylvan Township</t>
  </si>
  <si>
    <t>Synnes Township</t>
  </si>
  <si>
    <t>Tabor Township</t>
  </si>
  <si>
    <t>Taconite</t>
  </si>
  <si>
    <t>Tamarac Township</t>
  </si>
  <si>
    <t>Tamarack</t>
  </si>
  <si>
    <t>Tanberg Township</t>
  </si>
  <si>
    <t>Tansem Township</t>
  </si>
  <si>
    <t>Taopi</t>
  </si>
  <si>
    <t>Tara Township (Swift County)</t>
  </si>
  <si>
    <t>Tara Township (Traverse County)</t>
  </si>
  <si>
    <t>Taunton</t>
  </si>
  <si>
    <t>Taylor Township (Beltrami County)</t>
  </si>
  <si>
    <t>Taylor Township (Traverse County)</t>
  </si>
  <si>
    <t>Taylors Falls</t>
  </si>
  <si>
    <t>Tegner Township</t>
  </si>
  <si>
    <t>Teien Township</t>
  </si>
  <si>
    <t>Ten Lake Township</t>
  </si>
  <si>
    <t>Ten Mile Lake Township</t>
  </si>
  <si>
    <t>Tenhassen Township</t>
  </si>
  <si>
    <t>Tenstrike</t>
  </si>
  <si>
    <t>Terrebonne Township</t>
  </si>
  <si>
    <t>Thief Lake Township</t>
  </si>
  <si>
    <t>Thief River Falls</t>
  </si>
  <si>
    <t>Third River Township</t>
  </si>
  <si>
    <t>Thomastown Township</t>
  </si>
  <si>
    <t>Thompson Township</t>
  </si>
  <si>
    <t>Thomson</t>
  </si>
  <si>
    <t>Thomson Township</t>
  </si>
  <si>
    <t>Thorpe Township</t>
  </si>
  <si>
    <t>Three Lakes Township</t>
  </si>
  <si>
    <t>Thunder Lake Township</t>
  </si>
  <si>
    <t>Tikander Lake UT</t>
  </si>
  <si>
    <t>Timothy Township</t>
  </si>
  <si>
    <t>Tintah Township</t>
  </si>
  <si>
    <t>Toad Lake Township</t>
  </si>
  <si>
    <t>Todd Township</t>
  </si>
  <si>
    <t>Tofte Township</t>
  </si>
  <si>
    <t>Tofte-Schroeder SSD</t>
  </si>
  <si>
    <t>Toivola Township</t>
  </si>
  <si>
    <t>Tonka Bay</t>
  </si>
  <si>
    <t>Toqua Township</t>
  </si>
  <si>
    <t>Tordenskjold Township</t>
  </si>
  <si>
    <t>Torning Township</t>
  </si>
  <si>
    <t>Torrey Township</t>
  </si>
  <si>
    <t>Tower</t>
  </si>
  <si>
    <t>Trail</t>
  </si>
  <si>
    <t>Trails Echo Lake LLC</t>
  </si>
  <si>
    <t>Transit Township</t>
  </si>
  <si>
    <t>Traverse Township</t>
  </si>
  <si>
    <t>Trelipe Township</t>
  </si>
  <si>
    <t>Trimont</t>
  </si>
  <si>
    <t>Trommald</t>
  </si>
  <si>
    <t>Trondhjem Township</t>
  </si>
  <si>
    <t>Trosky</t>
  </si>
  <si>
    <t>Trout Lake Township</t>
  </si>
  <si>
    <t>Troy Township (Pipestone County)</t>
  </si>
  <si>
    <t>Troy Township (Renville County)</t>
  </si>
  <si>
    <t>Truman</t>
  </si>
  <si>
    <t>Tumuli Township</t>
  </si>
  <si>
    <t>Tunsberg Township</t>
  </si>
  <si>
    <t>Turner Township</t>
  </si>
  <si>
    <t>Turtle Creek Township</t>
  </si>
  <si>
    <t>Turtle Lake Township (Beltrami County)</t>
  </si>
  <si>
    <t>Turtle Lake Township (Cass County)</t>
  </si>
  <si>
    <t>Turtle River</t>
  </si>
  <si>
    <t>Turtle River Township</t>
  </si>
  <si>
    <t>Twin Lakes</t>
  </si>
  <si>
    <t>Twin Lakes Township (Carlton County)</t>
  </si>
  <si>
    <t>Twin Lakes Township (Mahnomen County)</t>
  </si>
  <si>
    <t>Twin Valley</t>
  </si>
  <si>
    <t>Two Inlets Township</t>
  </si>
  <si>
    <t>Two Rivers Township</t>
  </si>
  <si>
    <t>Tyler</t>
  </si>
  <si>
    <t>Tynsid Township</t>
  </si>
  <si>
    <t>Tyro Township</t>
  </si>
  <si>
    <t>Tyrone Township</t>
  </si>
  <si>
    <t>Udolpho Township</t>
  </si>
  <si>
    <t>Ulen</t>
  </si>
  <si>
    <t>Ulen Township</t>
  </si>
  <si>
    <t>Underwood Township</t>
  </si>
  <si>
    <t>Union Grove Township</t>
  </si>
  <si>
    <t>Union Township</t>
  </si>
  <si>
    <t>Upper Red Lake UT</t>
  </si>
  <si>
    <t>Upper Sioux Indian Community</t>
  </si>
  <si>
    <t>Upsala</t>
  </si>
  <si>
    <t>Urbank</t>
  </si>
  <si>
    <t>Urness Township</t>
  </si>
  <si>
    <t>Utica</t>
  </si>
  <si>
    <t>Utica Township</t>
  </si>
  <si>
    <t>Vadnais Heights</t>
  </si>
  <si>
    <t>Vail Township</t>
  </si>
  <si>
    <t>Vallers Township</t>
  </si>
  <si>
    <t>Valley Township</t>
  </si>
  <si>
    <t>Van Buren Township</t>
  </si>
  <si>
    <t>Vasa Township</t>
  </si>
  <si>
    <t>Vega Township</t>
  </si>
  <si>
    <t>Veldt Township</t>
  </si>
  <si>
    <t>Verdi Township</t>
  </si>
  <si>
    <t>Verdon Township</t>
  </si>
  <si>
    <t>Vergas</t>
  </si>
  <si>
    <t>Vermilion Lake Township</t>
  </si>
  <si>
    <t>Vermillion</t>
  </si>
  <si>
    <t>Vermillion Township</t>
  </si>
  <si>
    <t>Verndale</t>
  </si>
  <si>
    <t>Vernon Center Township</t>
  </si>
  <si>
    <t>Vernon Township</t>
  </si>
  <si>
    <t>Verona Township</t>
  </si>
  <si>
    <t>Vesta</t>
  </si>
  <si>
    <t>Vesta Township</t>
  </si>
  <si>
    <t>Victor Township</t>
  </si>
  <si>
    <t>Victoria</t>
  </si>
  <si>
    <t>Viding Township</t>
  </si>
  <si>
    <t>Vienna Township</t>
  </si>
  <si>
    <t>Viking</t>
  </si>
  <si>
    <t>Viking Township</t>
  </si>
  <si>
    <t>Villard</t>
  </si>
  <si>
    <t>Villard Township</t>
  </si>
  <si>
    <t>Vineland Township</t>
  </si>
  <si>
    <t>Vining</t>
  </si>
  <si>
    <t>Viola Township</t>
  </si>
  <si>
    <t>Virginia</t>
  </si>
  <si>
    <t>Vivian Township</t>
  </si>
  <si>
    <t>Waasa Township</t>
  </si>
  <si>
    <t>Wabana Township</t>
  </si>
  <si>
    <t>Wabasha</t>
  </si>
  <si>
    <t>Wabedo Township</t>
  </si>
  <si>
    <t>Waconia</t>
  </si>
  <si>
    <t>Waconia Township</t>
  </si>
  <si>
    <t>Wacouta Township</t>
  </si>
  <si>
    <t>Wadena</t>
  </si>
  <si>
    <t>Wadena Township</t>
  </si>
  <si>
    <t>Wagner Township</t>
  </si>
  <si>
    <t>Wahkon</t>
  </si>
  <si>
    <t>Wahnena UT</t>
  </si>
  <si>
    <t>Waite Park</t>
  </si>
  <si>
    <t>Wakefield Township</t>
  </si>
  <si>
    <t>Walcott Township</t>
  </si>
  <si>
    <t>Walden Township (Cass County)</t>
  </si>
  <si>
    <t>Walden Township (Pope County)</t>
  </si>
  <si>
    <t>Waldorf</t>
  </si>
  <si>
    <t>Walls Township</t>
  </si>
  <si>
    <t>Walnut Lake Township</t>
  </si>
  <si>
    <t>Walter Township</t>
  </si>
  <si>
    <t>Walters</t>
  </si>
  <si>
    <t>Waltham</t>
  </si>
  <si>
    <t>Waltham Township</t>
  </si>
  <si>
    <t>Walworth Township</t>
  </si>
  <si>
    <t>Wanamingo</t>
  </si>
  <si>
    <t>Wanamingo Township</t>
  </si>
  <si>
    <t>Wanda</t>
  </si>
  <si>
    <t>Wang Township</t>
  </si>
  <si>
    <t>Wanger Township</t>
  </si>
  <si>
    <t>Warba</t>
  </si>
  <si>
    <t>Ward Township</t>
  </si>
  <si>
    <t>Warren</t>
  </si>
  <si>
    <t>Warren Township</t>
  </si>
  <si>
    <t>Warrenton Township</t>
  </si>
  <si>
    <t>Warroad</t>
  </si>
  <si>
    <t>Warsaw Township (Goodhue County)</t>
  </si>
  <si>
    <t>Warsaw Township (Rice County)</t>
  </si>
  <si>
    <t>Waseca</t>
  </si>
  <si>
    <t>Washington Lake Township</t>
  </si>
  <si>
    <t>Washington Township</t>
  </si>
  <si>
    <t>Wasioja Township</t>
  </si>
  <si>
    <t>Waskish Township</t>
  </si>
  <si>
    <t>Watab Township</t>
  </si>
  <si>
    <t>Waterbury Township</t>
  </si>
  <si>
    <t>Waterford Township</t>
  </si>
  <si>
    <t>Watertown</t>
  </si>
  <si>
    <t>Watertown Township</t>
  </si>
  <si>
    <t>Waterville</t>
  </si>
  <si>
    <t>Waterville Township</t>
  </si>
  <si>
    <t>Watkins</t>
  </si>
  <si>
    <t>Watopa Township</t>
  </si>
  <si>
    <t>Watson</t>
  </si>
  <si>
    <t>Waubun</t>
  </si>
  <si>
    <t>Waukenabo Township</t>
  </si>
  <si>
    <t>Waukon Township</t>
  </si>
  <si>
    <t>Waverly</t>
  </si>
  <si>
    <t>Waverly Township</t>
  </si>
  <si>
    <t>Wawina Township</t>
  </si>
  <si>
    <t>Wayzata</t>
  </si>
  <si>
    <t>Wealthwood Township</t>
  </si>
  <si>
    <t>Webster Township</t>
  </si>
  <si>
    <t>Weimer Township</t>
  </si>
  <si>
    <t>Welch Township</t>
  </si>
  <si>
    <t>Wellington Township</t>
  </si>
  <si>
    <t>Wells Township</t>
  </si>
  <si>
    <t>Wendell</t>
  </si>
  <si>
    <t>Wergeland Township</t>
  </si>
  <si>
    <t>West Albany Township</t>
  </si>
  <si>
    <t>West Bank Township</t>
  </si>
  <si>
    <t>West Concord</t>
  </si>
  <si>
    <t>West Cook UT</t>
  </si>
  <si>
    <t>West Crow Wing Unorganized</t>
  </si>
  <si>
    <t>West Heron Lake Township</t>
  </si>
  <si>
    <t>West Lakeland Township</t>
  </si>
  <si>
    <t>West Newton Township</t>
  </si>
  <si>
    <t>West Saint Paul</t>
  </si>
  <si>
    <t>West Union</t>
  </si>
  <si>
    <t>West Union Township</t>
  </si>
  <si>
    <t>West Valley Township</t>
  </si>
  <si>
    <t>Westbrook Township</t>
  </si>
  <si>
    <t>Westerheim Township</t>
  </si>
  <si>
    <t>Western Township</t>
  </si>
  <si>
    <t>Westfield Township</t>
  </si>
  <si>
    <t>Westfield Township.1</t>
  </si>
  <si>
    <t>Westford Township</t>
  </si>
  <si>
    <t>Westline Township</t>
  </si>
  <si>
    <t>Westport</t>
  </si>
  <si>
    <t>Westport Township</t>
  </si>
  <si>
    <t>Westside Township</t>
  </si>
  <si>
    <t>Whalan</t>
  </si>
  <si>
    <t>Wheatland Township</t>
  </si>
  <si>
    <t>Wheaton</t>
  </si>
  <si>
    <t>Wheelers Point SD</t>
  </si>
  <si>
    <t>Wheeling Township</t>
  </si>
  <si>
    <t>White Bear Lake</t>
  </si>
  <si>
    <t>White Bear Lake Township</t>
  </si>
  <si>
    <t>White Bear Township</t>
  </si>
  <si>
    <t>White Earth Township</t>
  </si>
  <si>
    <t>White Oak Township</t>
  </si>
  <si>
    <t>White Pine Township</t>
  </si>
  <si>
    <t>White Township</t>
  </si>
  <si>
    <t>Whited Township</t>
  </si>
  <si>
    <t>Whiteface Reservoir UT</t>
  </si>
  <si>
    <t>Whitefield Township</t>
  </si>
  <si>
    <t>Whiteford Township</t>
  </si>
  <si>
    <t>Whitewater Township</t>
  </si>
  <si>
    <t>Wild Rice Township</t>
  </si>
  <si>
    <t>Wilder</t>
  </si>
  <si>
    <t>Wildwood Township</t>
  </si>
  <si>
    <t>Wilkinson Township</t>
  </si>
  <si>
    <t>Willernie</t>
  </si>
  <si>
    <t>Williams</t>
  </si>
  <si>
    <t>Williams Township</t>
  </si>
  <si>
    <t>Willmar</t>
  </si>
  <si>
    <t>Willmar Township</t>
  </si>
  <si>
    <t>Willow Lake Township</t>
  </si>
  <si>
    <t>Willow River</t>
  </si>
  <si>
    <t>Willow Valley Township</t>
  </si>
  <si>
    <t>Wilma Township</t>
  </si>
  <si>
    <t>Wilmington Township</t>
  </si>
  <si>
    <t>Wilmont</t>
  </si>
  <si>
    <t>Wilmont Township</t>
  </si>
  <si>
    <t>Wilson Township (Cass County)</t>
  </si>
  <si>
    <t>Wilson Township (Winona County)</t>
  </si>
  <si>
    <t>Wilton</t>
  </si>
  <si>
    <t>Wilton Township</t>
  </si>
  <si>
    <t>Winchester Township</t>
  </si>
  <si>
    <t>Windemere Township</t>
  </si>
  <si>
    <t>Windom</t>
  </si>
  <si>
    <t>Windom Township</t>
  </si>
  <si>
    <t>Windsor Township</t>
  </si>
  <si>
    <t>Winfield Township</t>
  </si>
  <si>
    <t>Wing River Township</t>
  </si>
  <si>
    <t>Winger</t>
  </si>
  <si>
    <t>Winger Township</t>
  </si>
  <si>
    <t>Winnebago City Township</t>
  </si>
  <si>
    <t>Winnebago Township</t>
  </si>
  <si>
    <t>Winsor Township</t>
  </si>
  <si>
    <t>Winsted</t>
  </si>
  <si>
    <t>Winsted Township</t>
  </si>
  <si>
    <t>Winthrop</t>
  </si>
  <si>
    <t>Winton</t>
  </si>
  <si>
    <t>Wirt Township</t>
  </si>
  <si>
    <t>Wisconsin Township</t>
  </si>
  <si>
    <t>Wiscoy Township</t>
  </si>
  <si>
    <t>Wolf Lake</t>
  </si>
  <si>
    <t>Wolf Lake Township</t>
  </si>
  <si>
    <t>Wolford Township</t>
  </si>
  <si>
    <t>Wolverton</t>
  </si>
  <si>
    <t>Wolverton Township</t>
  </si>
  <si>
    <t>Wood Lake</t>
  </si>
  <si>
    <t>Wood Lake Township</t>
  </si>
  <si>
    <t>Woodbury</t>
  </si>
  <si>
    <t>Woodland</t>
  </si>
  <si>
    <t>Woodland Township</t>
  </si>
  <si>
    <t>Woodrow Township (Beltrami County)</t>
  </si>
  <si>
    <t>Woodrow Township (Cass County)</t>
  </si>
  <si>
    <t>Woods Township</t>
  </si>
  <si>
    <t>Woodside Township (Otter Tail County)</t>
  </si>
  <si>
    <t>Woodside Township (Polk County)</t>
  </si>
  <si>
    <t>Woodstock</t>
  </si>
  <si>
    <t>Woodville Township</t>
  </si>
  <si>
    <t>Workman Township</t>
  </si>
  <si>
    <t>Worthington</t>
  </si>
  <si>
    <t>Worthington Township</t>
  </si>
  <si>
    <t>Wrenshall Township</t>
  </si>
  <si>
    <t>Wright</t>
  </si>
  <si>
    <t>Wright Township</t>
  </si>
  <si>
    <t>Wuori Township</t>
  </si>
  <si>
    <t>Wyandotte Township</t>
  </si>
  <si>
    <t>Wyanett Township</t>
  </si>
  <si>
    <t>Wykeham Township</t>
  </si>
  <si>
    <t>Wykoff</t>
  </si>
  <si>
    <t>Wylie Township</t>
  </si>
  <si>
    <t>Wyoming</t>
  </si>
  <si>
    <t>Yellow Bank Township</t>
  </si>
  <si>
    <t>York Township</t>
  </si>
  <si>
    <t>Young America Township</t>
  </si>
  <si>
    <t>Yucatan Township</t>
  </si>
  <si>
    <t>Zemple</t>
  </si>
  <si>
    <t>Zion Township</t>
  </si>
  <si>
    <t>Zumbro Falls</t>
  </si>
  <si>
    <t>Zumbro Township</t>
  </si>
  <si>
    <t>Zumbrota</t>
  </si>
  <si>
    <t>Zumbrota Township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</si>
</sst>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3" formatCode="_(* #,##0.00_);_(* \(#,##0.00\);_(* &quot;-&quot;??_);_(@_)"/>
    <numFmt numFmtId="164" formatCode="mm/dd/yy;@"/>
    <numFmt numFmtId="165" formatCode="0.0%"/>
    <numFmt numFmtId="166" formatCode="\(#\)"/>
    <numFmt numFmtId="167" formatCode="0.000%"/>
    <numFmt numFmtId="168" formatCode="[$-409]mmm\-yyyy;@"/>
  </numFmts>
  <fonts count="53">
    <font>
      <sz val="11"/>
      <color theme="1"/>
      <name val="Calibri"/>
      <family val="2"/>
      <scheme val="minor"/>
    </font>
    <font>
      <b/>
      <sz val="11"/>
      <color theme="1"/>
      <name val="Calibri"/>
      <family val="2"/>
      <scheme val="minor"/>
    </font>
    <font>
      <i/>
      <sz val="8"/>
      <color rgb="FF000000"/>
      <name val="Calibri Light"/>
      <family val="2"/>
    </font>
    <font>
      <u/>
      <sz val="11"/>
      <color theme="10"/>
      <name val="Calibri"/>
      <family val="2"/>
      <scheme val="minor"/>
    </font>
    <font>
      <b/>
      <sz val="9"/>
      <color rgb="FF000000"/>
      <name val="Calibri Light"/>
      <family val="2"/>
    </font>
    <font>
      <b/>
      <vertAlign val="superscript"/>
      <sz val="9"/>
      <color rgb="FF000000"/>
      <name val="Calibri Light"/>
      <family val="2"/>
    </font>
    <font>
      <b/>
      <sz val="9"/>
      <color rgb="FF000000"/>
      <name val="Symbol"/>
      <family val="1"/>
      <charset val="2"/>
    </font>
    <font>
      <sz val="9"/>
      <color rgb="FF000000"/>
      <name val="Calibri Light"/>
      <family val="2"/>
    </font>
    <font>
      <b/>
      <sz val="14"/>
      <color rgb="FF000000"/>
      <name val="Calibri Light"/>
      <family val="2"/>
    </font>
    <font>
      <b/>
      <sz val="16"/>
      <color theme="1"/>
      <name val="Calibri"/>
      <family val="2"/>
      <scheme val="minor"/>
    </font>
    <font>
      <b/>
      <sz val="20"/>
      <color theme="1"/>
      <name val="Calibri"/>
      <family val="2"/>
      <scheme val="minor"/>
    </font>
    <font>
      <sz val="14"/>
      <color theme="1"/>
      <name val="Calibri"/>
      <family val="2"/>
      <scheme val="minor"/>
    </font>
    <font>
      <b/>
      <sz val="14"/>
      <color rgb="FF0000CC"/>
      <name val="Calibri"/>
      <family val="2"/>
      <scheme val="minor"/>
    </font>
    <font>
      <b/>
      <sz val="14"/>
      <name val="Calibri"/>
      <family val="2"/>
      <scheme val="minor"/>
    </font>
    <font>
      <i/>
      <sz val="11"/>
      <color theme="1"/>
      <name val="Calibri"/>
      <family val="2"/>
      <scheme val="minor"/>
    </font>
    <font>
      <i/>
      <sz val="9"/>
      <color theme="1"/>
      <name val="Calibri"/>
      <family val="2"/>
      <scheme val="minor"/>
    </font>
    <font>
      <b/>
      <u val="singleAccounting"/>
      <sz val="11"/>
      <color theme="1"/>
      <name val="Calibri"/>
      <family val="2"/>
      <scheme val="minor"/>
    </font>
    <font>
      <u val="singleAccounting"/>
      <sz val="11"/>
      <color theme="1"/>
      <name val="Calibri"/>
      <family val="2"/>
      <scheme val="minor"/>
    </font>
    <font>
      <b/>
      <sz val="11"/>
      <color theme="1"/>
      <name val="Calibri"/>
      <family val="2"/>
    </font>
    <font>
      <u val="singleAccounting"/>
      <sz val="9"/>
      <color theme="1"/>
      <name val="Calibri"/>
      <family val="2"/>
      <scheme val="minor"/>
    </font>
    <font>
      <sz val="9"/>
      <color theme="1"/>
      <name val="Calibri"/>
      <family val="2"/>
      <scheme val="minor"/>
    </font>
    <font>
      <sz val="10"/>
      <color theme="1"/>
      <name val="Calibri"/>
      <family val="2"/>
      <scheme val="minor"/>
    </font>
    <font>
      <b/>
      <i/>
      <sz val="11"/>
      <color theme="1"/>
      <name val="Calibri"/>
      <family val="2"/>
      <scheme val="minor"/>
    </font>
    <font>
      <b/>
      <sz val="14"/>
      <color theme="1"/>
      <name val="Calibri"/>
      <family val="2"/>
      <scheme val="minor"/>
    </font>
    <font>
      <b/>
      <i/>
      <sz val="10"/>
      <color theme="1"/>
      <name val="Calibri"/>
      <family val="2"/>
      <scheme val="minor"/>
    </font>
    <font>
      <i/>
      <sz val="11"/>
      <color theme="1"/>
      <name val="Calibri"/>
      <family val="2"/>
    </font>
    <font>
      <sz val="12"/>
      <color theme="1"/>
      <name val="Calibri"/>
      <family val="2"/>
      <scheme val="minor"/>
    </font>
    <font>
      <sz val="16"/>
      <color theme="1"/>
      <name val="Calibri"/>
      <family val="2"/>
      <scheme val="minor"/>
    </font>
    <font>
      <sz val="9"/>
      <color theme="1"/>
      <name val="Arial Narrow"/>
      <family val="2"/>
    </font>
    <font>
      <u/>
      <sz val="12"/>
      <color theme="10"/>
      <name val="Calibri"/>
      <family val="2"/>
      <scheme val="minor"/>
    </font>
    <font>
      <sz val="11"/>
      <color theme="1"/>
      <name val="Calibri"/>
      <family val="2"/>
      <scheme val="minor"/>
    </font>
    <font>
      <b/>
      <sz val="16"/>
      <color rgb="FFFF0000"/>
      <name val="Calibri"/>
      <family val="2"/>
      <scheme val="minor"/>
    </font>
    <font>
      <b/>
      <sz val="14"/>
      <color rgb="FFFF0000"/>
      <name val="Calibri"/>
      <family val="2"/>
      <scheme val="minor"/>
    </font>
    <font>
      <sz val="11"/>
      <color theme="1"/>
      <name val="Calibri"/>
      <family val="2"/>
    </font>
    <font>
      <sz val="7"/>
      <color theme="1"/>
      <name val="Calibri"/>
      <family val="2"/>
      <scheme val="minor"/>
    </font>
    <font>
      <sz val="7"/>
      <color theme="1"/>
      <name val="Calibri"/>
      <family val="2"/>
    </font>
    <font>
      <b/>
      <sz val="10"/>
      <color theme="1"/>
      <name val="Calibri"/>
      <family val="2"/>
      <scheme val="minor"/>
    </font>
    <font>
      <b/>
      <sz val="13"/>
      <name val="Calibri"/>
      <family val="2"/>
      <scheme val="minor"/>
    </font>
    <font>
      <b/>
      <sz val="11"/>
      <color rgb="FF00B050"/>
      <name val="Calibri"/>
      <family val="2"/>
      <scheme val="minor"/>
    </font>
    <font>
      <sz val="8"/>
      <color theme="1"/>
      <name val="Arial Narrow"/>
      <family val="2"/>
    </font>
    <font>
      <b/>
      <sz val="8"/>
      <color rgb="FF0000CC"/>
      <name val="Arial Narrow"/>
      <family val="2"/>
    </font>
    <font>
      <sz val="11"/>
      <name val="Calibri"/>
      <family val="2"/>
      <scheme val="minor"/>
    </font>
    <font>
      <u val="singleAccounting"/>
      <sz val="11"/>
      <name val="Calibri"/>
      <family val="2"/>
      <scheme val="minor"/>
    </font>
    <font>
      <u val="singleAccounting"/>
      <sz val="9"/>
      <color theme="1"/>
      <name val="Arial Narrow"/>
      <family val="2"/>
    </font>
    <font>
      <sz val="10"/>
      <color theme="0"/>
      <name val="Calibri"/>
      <family val="2"/>
      <scheme val="minor"/>
    </font>
    <font>
      <b/>
      <u val="singleAccounting"/>
      <sz val="9"/>
      <color rgb="FF0000FF"/>
      <name val="Arial Narrow"/>
      <family val="2"/>
    </font>
    <font>
      <b/>
      <u val="singleAccounting"/>
      <sz val="8"/>
      <color rgb="FF0000FF"/>
      <name val="Arial Narrow"/>
      <family val="2"/>
    </font>
    <font>
      <u val="singleAccounting"/>
      <sz val="8"/>
      <color theme="1"/>
      <name val="Calibri"/>
      <family val="2"/>
      <scheme val="minor"/>
    </font>
    <font>
      <sz val="8"/>
      <color theme="1"/>
      <name val="Calibri"/>
      <family val="2"/>
      <scheme val="minor"/>
    </font>
    <font>
      <sz val="8"/>
      <color rgb="FF0000FF"/>
      <name val="Arial Narrow"/>
      <family val="2"/>
    </font>
    <font>
      <u val="singleAccounting"/>
      <sz val="9"/>
      <name val="Arial Narrow"/>
      <family val="2"/>
    </font>
    <font>
      <b/>
      <sz val="11"/>
      <color rgb="FFFF0000"/>
      <name val="Calibri"/>
      <family val="2"/>
      <scheme val="minor"/>
    </font>
    <font>
      <u val="singleAccounting"/>
      <sz val="9"/>
      <color theme="1"/>
      <name val="Calibri"/>
      <family val="2"/>
    </font>
  </fonts>
  <fills count="8">
    <fill>
      <patternFill patternType="none"/>
    </fill>
    <fill>
      <patternFill patternType="gray125"/>
    </fill>
    <fill>
      <patternFill patternType="solid">
        <fgColor rgb="FFFFFF99"/>
        <bgColor indexed="64"/>
      </patternFill>
    </fill>
    <fill>
      <patternFill patternType="solid">
        <fgColor theme="1" tint="0.499984740745262"/>
        <bgColor indexed="64"/>
      </patternFill>
    </fill>
    <fill>
      <patternFill patternType="solid">
        <fgColor rgb="FFCCFFFF"/>
        <bgColor indexed="64"/>
      </patternFill>
    </fill>
    <fill>
      <patternFill patternType="solid">
        <fgColor rgb="FFFFFFCC"/>
        <bgColor indexed="64"/>
      </patternFill>
    </fill>
    <fill>
      <patternFill patternType="solid">
        <fgColor rgb="FFCCFF99"/>
        <bgColor indexed="64"/>
      </patternFill>
    </fill>
    <fill>
      <patternFill patternType="solid">
        <fgColor theme="0" tint="-0.249977111117893"/>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s>
  <cellStyleXfs count="7">
    <xf numFmtId="0" fontId="0" fillId="0" borderId="0">
      <alignment horizontal="left" vertical="top"/>
    </xf>
    <xf numFmtId="0" fontId="3" fillId="0" borderId="0" applyNumberFormat="0" applyFill="0" applyBorder="0" applyAlignment="0" applyProtection="0">
      <alignment horizontal="left" vertical="center"/>
    </xf>
    <xf numFmtId="0" fontId="30" fillId="0" borderId="0">
      <alignment horizontal="left" vertical="top" indent="1"/>
    </xf>
    <xf numFmtId="0" fontId="30" fillId="0" borderId="0">
      <alignment horizontal="left" vertical="top" indent="1"/>
    </xf>
    <xf numFmtId="0" fontId="30" fillId="0" borderId="0">
      <alignment horizontal="left" vertical="top" indent="1"/>
    </xf>
    <xf numFmtId="0" fontId="30" fillId="0" borderId="0">
      <alignment horizontal="left" vertical="top" indent="1"/>
    </xf>
    <xf numFmtId="0" fontId="30" fillId="0" borderId="0">
      <alignment horizontal="left" vertical="top" indent="1"/>
    </xf>
  </cellStyleXfs>
  <cellXfs count="359">
    <xf numFmtId="0" fontId="0" fillId="0" borderId="0" xfId="0">
      <alignment horizontal="left" vertical="top"/>
    </xf>
    <xf numFmtId="0" fontId="0" fillId="0" borderId="0" xfId="0" applyAlignment="1">
      <alignment horizontal="center" vertical="top"/>
    </xf>
    <xf numFmtId="0" fontId="2" fillId="0" borderId="0" xfId="0" applyFont="1" applyAlignment="1">
      <alignment horizontal="centerContinuous" vertical="center"/>
    </xf>
    <xf numFmtId="0" fontId="3" fillId="0" borderId="0" xfId="1" applyAlignment="1">
      <alignment horizontal="centerContinuous" vertical="center"/>
    </xf>
    <xf numFmtId="0" fontId="4" fillId="0" borderId="0" xfId="0" applyFont="1" applyAlignment="1">
      <alignment horizontal="centerContinuous" vertical="center"/>
    </xf>
    <xf numFmtId="0" fontId="8" fillId="0" borderId="0" xfId="0" applyFont="1" applyAlignment="1">
      <alignment horizontal="centerContinuous" vertical="center"/>
    </xf>
    <xf numFmtId="0" fontId="12" fillId="0" borderId="0" xfId="0" applyFont="1" applyAlignment="1">
      <alignment horizontal="left" vertical="center"/>
    </xf>
    <xf numFmtId="0" fontId="13" fillId="0" borderId="0" xfId="0" applyFont="1" applyAlignment="1">
      <alignment horizontal="left" vertical="center"/>
    </xf>
    <xf numFmtId="0" fontId="1" fillId="0" borderId="0" xfId="0" applyFont="1">
      <alignment horizontal="left" vertical="top"/>
    </xf>
    <xf numFmtId="0" fontId="15" fillId="0" borderId="0" xfId="0" applyFont="1" applyAlignment="1">
      <alignment horizontal="right" vertical="center"/>
    </xf>
    <xf numFmtId="0" fontId="16" fillId="0" borderId="0" xfId="0" applyFont="1" applyAlignment="1">
      <alignment horizontal="left" wrapText="1"/>
    </xf>
    <xf numFmtId="0" fontId="0" fillId="0" borderId="0" xfId="0" applyAlignment="1">
      <alignment horizontal="left" vertical="top" indent="1"/>
    </xf>
    <xf numFmtId="0" fontId="0" fillId="0" borderId="0" xfId="0" applyFill="1" applyBorder="1" applyAlignment="1">
      <alignment horizontal="left" vertical="center" indent="1" shrinkToFit="1"/>
    </xf>
    <xf numFmtId="0" fontId="0" fillId="0" borderId="0" xfId="0" applyAlignment="1">
      <alignment horizontal="right" vertical="center" indent="1"/>
    </xf>
    <xf numFmtId="0" fontId="0" fillId="0" borderId="0" xfId="0" quotePrefix="1">
      <alignment horizontal="left" vertical="top"/>
    </xf>
    <xf numFmtId="0" fontId="0" fillId="0" borderId="0" xfId="0" quotePrefix="1" applyAlignment="1">
      <alignment horizontal="center" vertical="top"/>
    </xf>
    <xf numFmtId="0" fontId="0" fillId="0" borderId="0" xfId="0" applyAlignment="1">
      <alignment horizontal="justify" vertical="top"/>
    </xf>
    <xf numFmtId="0" fontId="21" fillId="0" borderId="1" xfId="0" applyFont="1" applyBorder="1" applyAlignment="1">
      <alignment horizontal="center" vertical="top"/>
    </xf>
    <xf numFmtId="0" fontId="20" fillId="0" borderId="0" xfId="0" applyFont="1">
      <alignment horizontal="left" vertical="top"/>
    </xf>
    <xf numFmtId="0" fontId="0" fillId="0" borderId="0" xfId="0" applyBorder="1">
      <alignment horizontal="left" vertical="top"/>
    </xf>
    <xf numFmtId="0" fontId="3" fillId="0" borderId="0" xfId="1" applyAlignment="1">
      <alignment vertical="center"/>
    </xf>
    <xf numFmtId="0" fontId="10" fillId="0" borderId="0" xfId="0" applyFont="1" applyAlignment="1">
      <alignment horizontal="centerContinuous" vertical="center"/>
    </xf>
    <xf numFmtId="0" fontId="0" fillId="0" borderId="0" xfId="0" applyAlignment="1">
      <alignment horizontal="centerContinuous" vertical="center"/>
    </xf>
    <xf numFmtId="0" fontId="9" fillId="0" borderId="0" xfId="0" applyFont="1" applyAlignment="1">
      <alignment horizontal="centerContinuous" vertical="center"/>
    </xf>
    <xf numFmtId="0" fontId="1" fillId="0" borderId="0" xfId="0" applyFont="1" applyAlignment="1">
      <alignment horizontal="centerContinuous" vertical="center"/>
    </xf>
    <xf numFmtId="0" fontId="11" fillId="0" borderId="0" xfId="0" applyFont="1" applyAlignment="1">
      <alignment horizontal="centerContinuous" vertical="center"/>
    </xf>
    <xf numFmtId="0" fontId="26" fillId="0" borderId="0" xfId="0" applyFont="1">
      <alignment horizontal="left" vertical="top"/>
    </xf>
    <xf numFmtId="0" fontId="26" fillId="0" borderId="0" xfId="0" applyFont="1" applyAlignment="1">
      <alignment horizontal="left" vertical="center"/>
    </xf>
    <xf numFmtId="0" fontId="11" fillId="0" borderId="0" xfId="0" applyFont="1" applyAlignment="1">
      <alignment horizontal="left" vertical="center"/>
    </xf>
    <xf numFmtId="0" fontId="13" fillId="0" borderId="0" xfId="0" applyFont="1" applyBorder="1" applyAlignment="1">
      <alignment horizontal="left" vertical="center"/>
    </xf>
    <xf numFmtId="166" fontId="0" fillId="0" borderId="0" xfId="0" quotePrefix="1" applyNumberFormat="1">
      <alignment horizontal="left" vertical="top"/>
    </xf>
    <xf numFmtId="0" fontId="0" fillId="0" borderId="0" xfId="0" applyAlignment="1">
      <alignment horizontal="centerContinuous" vertical="top"/>
    </xf>
    <xf numFmtId="0" fontId="1" fillId="0" borderId="0" xfId="0" applyFont="1" applyAlignment="1">
      <alignment horizontal="left" vertical="top"/>
    </xf>
    <xf numFmtId="0" fontId="11" fillId="0" borderId="0" xfId="0" quotePrefix="1" applyFont="1" applyAlignment="1">
      <alignment horizontal="centerContinuous" vertical="center"/>
    </xf>
    <xf numFmtId="3" fontId="0" fillId="2" borderId="1" xfId="0" applyNumberFormat="1" applyFont="1" applyFill="1" applyBorder="1" applyAlignment="1" applyProtection="1">
      <alignment horizontal="right" vertical="center" indent="1" shrinkToFit="1"/>
      <protection locked="0"/>
    </xf>
    <xf numFmtId="0" fontId="1" fillId="0" borderId="0" xfId="0" applyFont="1" applyAlignment="1">
      <alignment horizontal="right" vertical="top" indent="1"/>
    </xf>
    <xf numFmtId="0" fontId="0" fillId="0" borderId="1" xfId="0" applyBorder="1">
      <alignment horizontal="left" vertical="top"/>
    </xf>
    <xf numFmtId="0" fontId="1" fillId="2" borderId="1" xfId="0" applyFont="1" applyFill="1" applyBorder="1" applyAlignment="1">
      <alignment horizontal="left" vertical="top" wrapText="1"/>
    </xf>
    <xf numFmtId="0" fontId="30" fillId="0" borderId="0" xfId="2">
      <alignment horizontal="left" vertical="top" indent="1"/>
    </xf>
    <xf numFmtId="0" fontId="16" fillId="0" borderId="0" xfId="2" applyFont="1" applyAlignment="1">
      <alignment horizontal="left" wrapText="1" indent="1"/>
    </xf>
    <xf numFmtId="0" fontId="17" fillId="0" borderId="0" xfId="2" applyFont="1" applyAlignment="1">
      <alignment horizontal="left" indent="1"/>
    </xf>
    <xf numFmtId="0" fontId="26" fillId="0" borderId="0" xfId="0" quotePrefix="1" applyFont="1" applyAlignment="1">
      <alignment horizontal="right" vertical="top"/>
    </xf>
    <xf numFmtId="0" fontId="0" fillId="0" borderId="14" xfId="0" quotePrefix="1" applyBorder="1" applyAlignment="1">
      <alignment horizontal="center" vertical="center"/>
    </xf>
    <xf numFmtId="0" fontId="27" fillId="0" borderId="0" xfId="0" applyFont="1" applyAlignment="1">
      <alignment horizontal="left" vertical="center" shrinkToFit="1"/>
    </xf>
    <xf numFmtId="0" fontId="30" fillId="0" borderId="0" xfId="4">
      <alignment horizontal="left" vertical="top" indent="1"/>
    </xf>
    <xf numFmtId="0" fontId="38" fillId="6" borderId="1" xfId="0" applyFont="1" applyFill="1" applyBorder="1" applyAlignment="1">
      <alignment horizontal="left" vertical="top" wrapText="1"/>
    </xf>
    <xf numFmtId="0" fontId="0" fillId="5" borderId="1" xfId="0" applyFill="1" applyBorder="1" applyProtection="1">
      <alignment horizontal="left" vertical="top"/>
      <protection locked="0"/>
    </xf>
    <xf numFmtId="0" fontId="26" fillId="0" borderId="0" xfId="0" applyFont="1" applyAlignment="1">
      <alignment horizontal="left" vertical="top"/>
    </xf>
    <xf numFmtId="0" fontId="41" fillId="0" borderId="1" xfId="0" applyFont="1" applyFill="1" applyBorder="1" applyAlignment="1">
      <alignment horizontal="left" vertical="top" wrapText="1"/>
    </xf>
    <xf numFmtId="0" fontId="41" fillId="0" borderId="1" xfId="0" applyFont="1" applyFill="1" applyBorder="1" applyAlignment="1">
      <alignment horizontal="left" vertical="top" shrinkToFit="1"/>
    </xf>
    <xf numFmtId="0" fontId="41" fillId="0" borderId="1" xfId="0" applyFont="1" applyFill="1" applyBorder="1" applyAlignment="1">
      <alignment horizontal="left" vertical="top"/>
    </xf>
    <xf numFmtId="0" fontId="41" fillId="0" borderId="1" xfId="0" applyFont="1" applyFill="1" applyBorder="1">
      <alignment horizontal="left" vertical="top"/>
    </xf>
    <xf numFmtId="0" fontId="42" fillId="0" borderId="1" xfId="0" applyFont="1" applyFill="1" applyBorder="1" applyAlignment="1">
      <alignment horizontal="left" indent="1"/>
    </xf>
    <xf numFmtId="0" fontId="30" fillId="0" borderId="0" xfId="5">
      <alignment horizontal="left" vertical="top" indent="1"/>
    </xf>
    <xf numFmtId="0" fontId="43" fillId="0" borderId="0" xfId="0" applyFont="1" applyAlignment="1">
      <alignment horizontal="center" wrapText="1"/>
    </xf>
    <xf numFmtId="0" fontId="28" fillId="0" borderId="0" xfId="0" applyFont="1">
      <alignment horizontal="left" vertical="top"/>
    </xf>
    <xf numFmtId="41" fontId="39" fillId="0" borderId="1" xfId="0" applyNumberFormat="1" applyFont="1" applyFill="1" applyBorder="1" applyAlignment="1" applyProtection="1">
      <alignment vertical="center" shrinkToFit="1"/>
    </xf>
    <xf numFmtId="41" fontId="39" fillId="0" borderId="1" xfId="0" applyNumberFormat="1" applyFont="1" applyFill="1" applyBorder="1" applyAlignment="1">
      <alignment vertical="center" shrinkToFit="1"/>
    </xf>
    <xf numFmtId="41" fontId="39" fillId="7" borderId="1" xfId="0" applyNumberFormat="1" applyFont="1" applyFill="1" applyBorder="1" applyAlignment="1" applyProtection="1">
      <alignment vertical="center" shrinkToFit="1"/>
    </xf>
    <xf numFmtId="41" fontId="39" fillId="2" borderId="1" xfId="0" applyNumberFormat="1" applyFont="1" applyFill="1" applyBorder="1" applyAlignment="1" applyProtection="1">
      <alignment vertical="center" shrinkToFit="1"/>
      <protection locked="0"/>
    </xf>
    <xf numFmtId="41" fontId="39" fillId="0" borderId="0" xfId="0" applyNumberFormat="1" applyFont="1" applyAlignment="1">
      <alignment vertical="center" shrinkToFit="1"/>
    </xf>
    <xf numFmtId="41" fontId="39" fillId="0" borderId="1" xfId="0" quotePrefix="1" applyNumberFormat="1" applyFont="1" applyFill="1" applyBorder="1" applyAlignment="1" applyProtection="1">
      <alignment vertical="center"/>
    </xf>
    <xf numFmtId="0" fontId="30" fillId="0" borderId="0" xfId="2" applyProtection="1">
      <alignment horizontal="left" vertical="top" indent="1"/>
    </xf>
    <xf numFmtId="0" fontId="31" fillId="0" borderId="0" xfId="0" applyFont="1" applyFill="1" applyBorder="1" applyAlignment="1" applyProtection="1">
      <alignment horizontal="left" vertical="center" indent="1"/>
    </xf>
    <xf numFmtId="0" fontId="0" fillId="0" borderId="0" xfId="0" applyProtection="1">
      <alignment horizontal="left" vertical="top"/>
    </xf>
    <xf numFmtId="0" fontId="32" fillId="0" borderId="0" xfId="0" applyFont="1" applyAlignment="1" applyProtection="1">
      <alignment horizontal="left" vertical="center" wrapText="1" indent="1"/>
    </xf>
    <xf numFmtId="0" fontId="12" fillId="0" borderId="0" xfId="0" applyFont="1" applyAlignment="1" applyProtection="1">
      <alignment horizontal="left" vertical="center"/>
    </xf>
    <xf numFmtId="0" fontId="0" fillId="0" borderId="0" xfId="0" applyAlignment="1" applyProtection="1">
      <alignment horizontal="left" vertical="top" indent="1"/>
    </xf>
    <xf numFmtId="0" fontId="0" fillId="0" borderId="0" xfId="0" applyBorder="1" applyProtection="1">
      <alignment horizontal="left" vertical="top"/>
      <protection locked="0"/>
    </xf>
    <xf numFmtId="0" fontId="0" fillId="0" borderId="0" xfId="0" applyProtection="1">
      <alignment horizontal="left" vertical="top"/>
      <protection locked="0"/>
    </xf>
    <xf numFmtId="0" fontId="13" fillId="0" borderId="0" xfId="0" applyFont="1" applyAlignment="1" applyProtection="1">
      <alignment horizontal="left" vertical="center"/>
    </xf>
    <xf numFmtId="49" fontId="0" fillId="0" borderId="0" xfId="0" applyNumberFormat="1" applyFill="1" applyBorder="1" applyAlignment="1" applyProtection="1">
      <alignment horizontal="left" vertical="center" indent="1" shrinkToFit="1"/>
    </xf>
    <xf numFmtId="0" fontId="15" fillId="0" borderId="0" xfId="0" applyFont="1" applyAlignment="1" applyProtection="1">
      <alignment horizontal="right" vertical="center"/>
    </xf>
    <xf numFmtId="0" fontId="37" fillId="0" borderId="0" xfId="0" applyFont="1" applyAlignment="1" applyProtection="1">
      <alignment horizontal="left" vertical="center"/>
    </xf>
    <xf numFmtId="0" fontId="20" fillId="0" borderId="0" xfId="0" applyFont="1" applyProtection="1">
      <alignment horizontal="left" vertical="top"/>
    </xf>
    <xf numFmtId="0" fontId="21" fillId="0" borderId="0" xfId="0" applyFont="1" applyProtection="1">
      <alignment horizontal="left" vertical="top"/>
    </xf>
    <xf numFmtId="0" fontId="21" fillId="0" borderId="0" xfId="0" applyFont="1" applyFill="1" applyProtection="1">
      <alignment horizontal="left" vertical="top"/>
    </xf>
    <xf numFmtId="0" fontId="24" fillId="0" borderId="0" xfId="0" applyFont="1" applyAlignment="1" applyProtection="1">
      <alignment horizontal="left" vertical="center"/>
    </xf>
    <xf numFmtId="0" fontId="20" fillId="0" borderId="0" xfId="0" applyFont="1" applyAlignment="1" applyProtection="1">
      <alignment horizontal="left" vertical="top" indent="1"/>
    </xf>
    <xf numFmtId="0" fontId="45" fillId="0" borderId="0" xfId="0" applyFont="1" applyAlignment="1" applyProtection="1">
      <alignment horizontal="center" wrapText="1"/>
      <protection locked="0"/>
    </xf>
    <xf numFmtId="0" fontId="46" fillId="0" borderId="0" xfId="0" applyFont="1" applyAlignment="1" applyProtection="1">
      <alignment horizontal="center" wrapText="1"/>
      <protection locked="0"/>
    </xf>
    <xf numFmtId="0" fontId="0" fillId="0" borderId="0" xfId="0" applyAlignment="1">
      <alignment horizontal="right" vertical="top"/>
    </xf>
    <xf numFmtId="0" fontId="39" fillId="0" borderId="0" xfId="0" applyFont="1" applyAlignment="1">
      <alignment horizontal="center" vertical="top" shrinkToFit="1"/>
    </xf>
    <xf numFmtId="9" fontId="39" fillId="2" borderId="1" xfId="0" applyNumberFormat="1" applyFont="1" applyFill="1" applyBorder="1" applyAlignment="1" applyProtection="1">
      <alignment vertical="center" shrinkToFit="1"/>
      <protection locked="0"/>
    </xf>
    <xf numFmtId="41" fontId="49" fillId="2" borderId="1" xfId="0" applyNumberFormat="1" applyFont="1" applyFill="1" applyBorder="1" applyAlignment="1" applyProtection="1">
      <alignment vertical="center" shrinkToFit="1"/>
      <protection locked="0"/>
    </xf>
    <xf numFmtId="0" fontId="50" fillId="0" borderId="0" xfId="0" applyFont="1" applyAlignment="1">
      <alignment horizontal="center" wrapText="1"/>
    </xf>
    <xf numFmtId="0" fontId="0" fillId="0" borderId="0" xfId="0" applyFill="1" applyBorder="1" applyAlignment="1">
      <alignment horizontal="left" vertical="top" wrapText="1"/>
    </xf>
    <xf numFmtId="0" fontId="51" fillId="0" borderId="0" xfId="0" applyFont="1">
      <alignment horizontal="left" vertical="top"/>
    </xf>
    <xf numFmtId="0" fontId="1" fillId="0" borderId="0" xfId="0" quotePrefix="1" applyFont="1" applyAlignment="1">
      <alignment horizontal="right" vertical="top"/>
    </xf>
    <xf numFmtId="0" fontId="26" fillId="5" borderId="8" xfId="0" applyFont="1" applyFill="1" applyBorder="1" applyAlignment="1" applyProtection="1">
      <alignment horizontal="left" vertical="center" wrapText="1" indent="1"/>
      <protection locked="0"/>
    </xf>
    <xf numFmtId="0" fontId="9" fillId="0" borderId="0" xfId="0" applyFont="1" applyAlignment="1">
      <alignment horizontal="left" vertical="top" shrinkToFit="1"/>
    </xf>
    <xf numFmtId="0" fontId="0" fillId="0" borderId="0" xfId="0" applyAlignment="1">
      <alignment horizontal="left" vertical="center" shrinkToFit="1"/>
    </xf>
    <xf numFmtId="0" fontId="0" fillId="0" borderId="0" xfId="0" applyAlignment="1">
      <alignment horizontal="left" vertical="top" shrinkToFit="1"/>
    </xf>
    <xf numFmtId="0" fontId="0" fillId="0" borderId="0" xfId="0" applyAlignment="1" applyProtection="1">
      <alignment horizontal="justify" vertical="top" wrapText="1"/>
    </xf>
    <xf numFmtId="0" fontId="1" fillId="0" borderId="0" xfId="0" applyFont="1" applyAlignment="1" applyProtection="1">
      <alignment horizontal="left" vertical="top" shrinkToFit="1"/>
    </xf>
    <xf numFmtId="0" fontId="0" fillId="0" borderId="0" xfId="0" applyAlignment="1" applyProtection="1">
      <alignment horizontal="left" vertical="top" shrinkToFit="1"/>
    </xf>
    <xf numFmtId="0" fontId="0" fillId="0" borderId="0" xfId="0" applyAlignment="1" applyProtection="1">
      <alignment horizontal="left" vertical="top" wrapText="1"/>
    </xf>
    <xf numFmtId="0" fontId="0" fillId="0" borderId="0" xfId="0" applyAlignment="1">
      <alignment horizontal="justify" vertical="top" wrapText="1"/>
    </xf>
    <xf numFmtId="0" fontId="0" fillId="0" borderId="0" xfId="0" applyAlignment="1" applyProtection="1">
      <alignment horizontal="center" vertical="center"/>
    </xf>
    <xf numFmtId="0" fontId="21" fillId="0" borderId="0" xfId="0" applyFont="1" applyAlignment="1" applyProtection="1">
      <alignment horizontal="left" vertical="center"/>
    </xf>
    <xf numFmtId="0" fontId="19" fillId="0" borderId="0" xfId="0" applyFont="1" applyAlignment="1">
      <alignment horizontal="center"/>
    </xf>
    <xf numFmtId="41" fontId="0" fillId="2" borderId="1" xfId="0" applyNumberFormat="1" applyFill="1" applyBorder="1" applyAlignment="1" applyProtection="1">
      <alignment vertical="center"/>
      <protection locked="0"/>
    </xf>
    <xf numFmtId="0" fontId="0" fillId="0" borderId="1" xfId="0" quotePrefix="1" applyBorder="1" applyAlignment="1">
      <alignment horizontal="center" vertical="center"/>
    </xf>
    <xf numFmtId="0" fontId="21" fillId="0" borderId="0" xfId="0" applyFont="1" applyAlignment="1" applyProtection="1">
      <alignment horizontal="left" vertical="center" shrinkToFit="1"/>
    </xf>
    <xf numFmtId="10" fontId="0" fillId="2" borderId="1" xfId="0" applyNumberFormat="1" applyFont="1" applyFill="1" applyBorder="1" applyAlignment="1" applyProtection="1">
      <alignment horizontal="right" vertical="center" indent="1" shrinkToFit="1"/>
      <protection locked="0"/>
    </xf>
    <xf numFmtId="0" fontId="9" fillId="0" borderId="0" xfId="0" applyFont="1" applyAlignment="1">
      <alignment horizontal="left" vertical="top" shrinkToFit="1"/>
    </xf>
    <xf numFmtId="0" fontId="27" fillId="0" borderId="0" xfId="0" applyFont="1" applyAlignment="1">
      <alignment horizontal="left" vertical="top" shrinkToFit="1"/>
    </xf>
    <xf numFmtId="0" fontId="9" fillId="0" borderId="0" xfId="0" applyFont="1" applyAlignment="1">
      <alignment horizontal="left" vertical="top" wrapText="1" shrinkToFit="1"/>
    </xf>
    <xf numFmtId="0" fontId="27" fillId="0" borderId="0" xfId="0" applyFont="1" applyAlignment="1">
      <alignment horizontal="left" vertical="top" wrapText="1"/>
    </xf>
    <xf numFmtId="0" fontId="29" fillId="0" borderId="0" xfId="1" applyFont="1" applyAlignment="1">
      <alignment horizontal="left" vertical="center" indent="1" shrinkToFit="1"/>
    </xf>
    <xf numFmtId="0" fontId="0" fillId="0" borderId="0" xfId="0" applyAlignment="1">
      <alignment horizontal="left" vertical="center" indent="1" shrinkToFit="1"/>
    </xf>
    <xf numFmtId="0" fontId="0" fillId="0" borderId="0" xfId="0" applyAlignment="1">
      <alignment horizontal="left" vertical="center" shrinkToFit="1"/>
    </xf>
    <xf numFmtId="0" fontId="39" fillId="0" borderId="0" xfId="0" applyFont="1" applyBorder="1" applyAlignment="1">
      <alignment horizontal="right" vertical="top" wrapText="1"/>
    </xf>
    <xf numFmtId="0" fontId="39" fillId="0" borderId="0" xfId="0" applyFont="1" applyAlignment="1">
      <alignment horizontal="right" vertical="top" wrapText="1"/>
    </xf>
    <xf numFmtId="0" fontId="14" fillId="0" borderId="0" xfId="0" applyFont="1" applyAlignment="1">
      <alignment horizontal="center" vertical="top" shrinkToFit="1"/>
    </xf>
    <xf numFmtId="0" fontId="0" fillId="0" borderId="0" xfId="0" applyAlignment="1">
      <alignment horizontal="center" vertical="top" shrinkToFit="1"/>
    </xf>
    <xf numFmtId="0" fontId="17" fillId="0" borderId="0" xfId="0" applyFont="1" applyAlignment="1">
      <alignment horizontal="left" indent="1" shrinkToFit="1"/>
    </xf>
    <xf numFmtId="0" fontId="0" fillId="0" borderId="0" xfId="0" applyAlignment="1">
      <alignment horizontal="left" vertical="top" shrinkToFit="1"/>
    </xf>
    <xf numFmtId="0" fontId="17" fillId="0" borderId="0" xfId="0" applyFont="1" applyAlignment="1">
      <alignment horizontal="left" indent="1"/>
    </xf>
    <xf numFmtId="0" fontId="39" fillId="0" borderId="0" xfId="0" applyFont="1" applyBorder="1" applyAlignment="1" applyProtection="1">
      <alignment horizontal="right" vertical="top" wrapText="1"/>
    </xf>
    <xf numFmtId="0" fontId="39" fillId="0" borderId="0" xfId="0" applyFont="1" applyAlignment="1" applyProtection="1">
      <alignment horizontal="right" vertical="top" wrapText="1"/>
    </xf>
    <xf numFmtId="0" fontId="0" fillId="0" borderId="0" xfId="0" applyAlignment="1" applyProtection="1">
      <alignment horizontal="justify" vertical="top" wrapText="1"/>
    </xf>
    <xf numFmtId="0" fontId="1" fillId="0" borderId="0" xfId="0" applyFont="1" applyAlignment="1" applyProtection="1">
      <alignment horizontal="left" vertical="top" shrinkToFit="1"/>
    </xf>
    <xf numFmtId="0" fontId="0" fillId="0" borderId="0" xfId="0" applyAlignment="1" applyProtection="1">
      <alignment horizontal="left" vertical="top" shrinkToFit="1"/>
    </xf>
    <xf numFmtId="0" fontId="3" fillId="0" borderId="0" xfId="1" applyAlignment="1" applyProtection="1">
      <alignment horizontal="left" vertical="center" shrinkToFit="1"/>
    </xf>
    <xf numFmtId="0" fontId="3" fillId="0" borderId="0" xfId="1" applyAlignment="1" applyProtection="1">
      <alignment horizontal="left" vertical="top" shrinkToFit="1"/>
    </xf>
    <xf numFmtId="0" fontId="51" fillId="0" borderId="0" xfId="0" applyFont="1" applyAlignment="1" applyProtection="1">
      <alignment horizontal="justify" vertical="top" wrapText="1"/>
    </xf>
    <xf numFmtId="0" fontId="0" fillId="0" borderId="0" xfId="0" applyAlignment="1" applyProtection="1">
      <alignment horizontal="left" vertical="top" wrapText="1"/>
    </xf>
    <xf numFmtId="0" fontId="0" fillId="0" borderId="0" xfId="0" applyAlignment="1">
      <alignment horizontal="left" vertical="top" wrapText="1"/>
    </xf>
    <xf numFmtId="0" fontId="0" fillId="2" borderId="2" xfId="0" applyFill="1" applyBorder="1" applyAlignment="1" applyProtection="1">
      <alignment horizontal="left" vertical="top"/>
    </xf>
    <xf numFmtId="0" fontId="0" fillId="2" borderId="3" xfId="0" applyFill="1" applyBorder="1" applyAlignment="1" applyProtection="1">
      <alignment horizontal="left" vertical="top"/>
    </xf>
    <xf numFmtId="0" fontId="0" fillId="2" borderId="4" xfId="0" applyFill="1" applyBorder="1" applyAlignment="1" applyProtection="1">
      <alignment horizontal="left" vertical="top"/>
    </xf>
    <xf numFmtId="0" fontId="0" fillId="4" borderId="2" xfId="0" applyFill="1" applyBorder="1" applyAlignment="1" applyProtection="1">
      <alignment horizontal="left" vertical="top"/>
    </xf>
    <xf numFmtId="0" fontId="0" fillId="4" borderId="3" xfId="0" applyFill="1" applyBorder="1" applyAlignment="1" applyProtection="1">
      <alignment horizontal="left" vertical="top"/>
    </xf>
    <xf numFmtId="0" fontId="0" fillId="4" borderId="4" xfId="0" applyFill="1" applyBorder="1" applyAlignment="1" applyProtection="1">
      <alignment horizontal="left" vertical="top"/>
    </xf>
    <xf numFmtId="0" fontId="0" fillId="0" borderId="0" xfId="0" applyAlignment="1">
      <alignment horizontal="justify" vertical="top" wrapText="1"/>
    </xf>
    <xf numFmtId="0" fontId="1" fillId="0" borderId="0" xfId="0" applyFont="1" applyAlignment="1">
      <alignment horizontal="left" vertical="top" shrinkToFit="1"/>
    </xf>
    <xf numFmtId="0" fontId="0" fillId="0" borderId="0" xfId="0" applyAlignment="1">
      <alignment horizontal="left" vertical="center" wrapText="1"/>
    </xf>
    <xf numFmtId="0" fontId="0" fillId="0" borderId="0" xfId="0" applyAlignment="1">
      <alignment horizontal="justify" vertical="center" wrapText="1"/>
    </xf>
    <xf numFmtId="0" fontId="0" fillId="0" borderId="0" xfId="0" applyAlignment="1">
      <alignment horizontal="left" shrinkToFit="1"/>
    </xf>
    <xf numFmtId="0" fontId="0" fillId="0" borderId="7" xfId="0" applyBorder="1" applyAlignment="1">
      <alignment horizontal="left" vertical="top" shrinkToFit="1"/>
    </xf>
    <xf numFmtId="0" fontId="0" fillId="0" borderId="0" xfId="0" applyAlignment="1">
      <alignment horizontal="center" vertical="center" wrapText="1"/>
    </xf>
    <xf numFmtId="0" fontId="0" fillId="2" borderId="2" xfId="0" applyFill="1" applyBorder="1" applyAlignment="1" applyProtection="1">
      <alignment horizontal="left" vertical="center" indent="1" shrinkToFit="1"/>
      <protection locked="0"/>
    </xf>
    <xf numFmtId="0" fontId="0" fillId="2" borderId="3" xfId="0" applyFill="1" applyBorder="1" applyAlignment="1" applyProtection="1">
      <alignment horizontal="left" vertical="center" indent="1" shrinkToFit="1"/>
      <protection locked="0"/>
    </xf>
    <xf numFmtId="0" fontId="0" fillId="2" borderId="4" xfId="0" applyFill="1" applyBorder="1" applyAlignment="1" applyProtection="1">
      <alignment horizontal="left" vertical="center" indent="1" shrinkToFit="1"/>
      <protection locked="0"/>
    </xf>
    <xf numFmtId="0" fontId="0" fillId="2" borderId="1" xfId="0" applyFill="1" applyBorder="1" applyAlignment="1" applyProtection="1">
      <alignment horizontal="left" vertical="center" indent="1" shrinkToFit="1"/>
      <protection locked="0"/>
    </xf>
    <xf numFmtId="0" fontId="0" fillId="2" borderId="1" xfId="0" applyFill="1" applyBorder="1" applyAlignment="1" applyProtection="1">
      <alignment horizontal="left" vertical="center" wrapText="1" indent="1"/>
      <protection locked="0"/>
    </xf>
    <xf numFmtId="0" fontId="0" fillId="2" borderId="1" xfId="0" applyFill="1" applyBorder="1" applyAlignment="1" applyProtection="1">
      <alignment horizontal="left" vertical="top" wrapText="1"/>
      <protection locked="0"/>
    </xf>
    <xf numFmtId="0" fontId="1" fillId="0" borderId="0" xfId="0" applyFont="1" applyAlignment="1" applyProtection="1">
      <alignment horizontal="justify" vertical="top" wrapText="1"/>
    </xf>
    <xf numFmtId="0" fontId="0" fillId="5" borderId="2" xfId="0" applyFill="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21" fillId="0" borderId="0" xfId="0" applyFont="1" applyAlignment="1" applyProtection="1">
      <alignment horizontal="left" vertical="center"/>
    </xf>
    <xf numFmtId="0" fontId="21" fillId="0" borderId="6" xfId="0" applyFont="1" applyBorder="1" applyAlignment="1" applyProtection="1">
      <alignment horizontal="left" vertical="center"/>
    </xf>
    <xf numFmtId="49" fontId="0" fillId="2" borderId="2" xfId="0" applyNumberFormat="1" applyFill="1" applyBorder="1" applyAlignment="1" applyProtection="1">
      <alignment horizontal="left" vertical="center" indent="1" shrinkToFit="1"/>
      <protection locked="0"/>
    </xf>
    <xf numFmtId="49" fontId="0" fillId="2" borderId="3" xfId="0" applyNumberFormat="1" applyFill="1" applyBorder="1" applyAlignment="1" applyProtection="1">
      <alignment horizontal="left" vertical="center" indent="1" shrinkToFit="1"/>
      <protection locked="0"/>
    </xf>
    <xf numFmtId="49" fontId="0" fillId="2" borderId="4" xfId="0" applyNumberFormat="1" applyFill="1" applyBorder="1" applyAlignment="1" applyProtection="1">
      <alignment horizontal="left" vertical="center" indent="1" shrinkToFit="1"/>
      <protection locked="0"/>
    </xf>
    <xf numFmtId="0" fontId="12" fillId="0" borderId="0" xfId="0" applyFont="1" applyAlignment="1" applyProtection="1">
      <alignment horizontal="left" vertical="center" shrinkToFit="1"/>
    </xf>
    <xf numFmtId="0" fontId="3" fillId="0" borderId="0" xfId="1" applyAlignment="1" applyProtection="1">
      <alignment horizontal="center" vertical="center"/>
    </xf>
    <xf numFmtId="0" fontId="0" fillId="0" borderId="0" xfId="0" applyAlignment="1" applyProtection="1">
      <alignment horizontal="center" vertical="center"/>
    </xf>
    <xf numFmtId="0" fontId="0" fillId="0" borderId="2" xfId="0" applyFill="1" applyBorder="1" applyAlignment="1" applyProtection="1">
      <alignment horizontal="left" vertical="center" indent="1" shrinkToFit="1"/>
    </xf>
    <xf numFmtId="0" fontId="0" fillId="0" borderId="3" xfId="0" applyFill="1" applyBorder="1" applyAlignment="1" applyProtection="1">
      <alignment horizontal="left" vertical="center" indent="1" shrinkToFit="1"/>
    </xf>
    <xf numFmtId="0" fontId="0" fillId="0" borderId="4" xfId="0" applyFill="1" applyBorder="1" applyAlignment="1" applyProtection="1">
      <alignment horizontal="left" vertical="center" indent="1" shrinkToFit="1"/>
    </xf>
    <xf numFmtId="168" fontId="0" fillId="2" borderId="1" xfId="0" applyNumberFormat="1" applyFill="1" applyBorder="1" applyAlignment="1" applyProtection="1">
      <alignment horizontal="left" vertical="top" shrinkToFit="1"/>
      <protection locked="0"/>
    </xf>
    <xf numFmtId="0" fontId="0" fillId="4" borderId="2" xfId="0" applyFill="1" applyBorder="1" applyAlignment="1" applyProtection="1">
      <alignment horizontal="left" vertical="center" indent="1" shrinkToFit="1"/>
      <protection locked="0"/>
    </xf>
    <xf numFmtId="0" fontId="0" fillId="4" borderId="3" xfId="0" applyFill="1" applyBorder="1" applyAlignment="1" applyProtection="1">
      <alignment horizontal="left" vertical="center" indent="1" shrinkToFit="1"/>
      <protection locked="0"/>
    </xf>
    <xf numFmtId="0" fontId="0" fillId="4" borderId="4" xfId="0" applyFill="1" applyBorder="1" applyAlignment="1" applyProtection="1">
      <alignment horizontal="left" vertical="center" indent="1" shrinkToFit="1"/>
      <protection locked="0"/>
    </xf>
    <xf numFmtId="0" fontId="14" fillId="0" borderId="0" xfId="0" applyFont="1" applyAlignment="1">
      <alignment horizontal="justify" vertical="top" wrapText="1"/>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wrapText="1"/>
      <protection locked="0"/>
    </xf>
    <xf numFmtId="0" fontId="0" fillId="4" borderId="2" xfId="0" applyFill="1" applyBorder="1" applyAlignment="1">
      <alignment horizontal="left" vertical="center" indent="1" shrinkToFit="1"/>
    </xf>
    <xf numFmtId="0" fontId="0" fillId="4" borderId="3" xfId="0" applyFill="1" applyBorder="1" applyAlignment="1">
      <alignment horizontal="left" vertical="center" indent="1" shrinkToFit="1"/>
    </xf>
    <xf numFmtId="0" fontId="0" fillId="4" borderId="4" xfId="0" applyFill="1" applyBorder="1" applyAlignment="1">
      <alignment horizontal="left" vertical="center" indent="1" shrinkToFit="1"/>
    </xf>
    <xf numFmtId="0" fontId="0" fillId="0" borderId="2" xfId="0" applyNumberFormat="1" applyBorder="1" applyAlignment="1">
      <alignment horizontal="left" vertical="center" indent="1" shrinkToFit="1"/>
    </xf>
    <xf numFmtId="0" fontId="0" fillId="0" borderId="3" xfId="0" applyNumberFormat="1" applyBorder="1" applyAlignment="1">
      <alignment horizontal="left" vertical="center" indent="1" shrinkToFit="1"/>
    </xf>
    <xf numFmtId="0" fontId="0" fillId="0" borderId="4" xfId="0" applyNumberFormat="1" applyBorder="1" applyAlignment="1">
      <alignment horizontal="left" vertical="center" indent="1" shrinkToFit="1"/>
    </xf>
    <xf numFmtId="0" fontId="0" fillId="0" borderId="2" xfId="0" applyNumberFormat="1" applyFill="1" applyBorder="1" applyAlignment="1">
      <alignment horizontal="left" vertical="center" indent="1" shrinkToFit="1"/>
    </xf>
    <xf numFmtId="0" fontId="0" fillId="0" borderId="3" xfId="0" applyNumberFormat="1" applyFill="1" applyBorder="1" applyAlignment="1">
      <alignment horizontal="left" vertical="center" indent="1" shrinkToFit="1"/>
    </xf>
    <xf numFmtId="0" fontId="0" fillId="0" borderId="4" xfId="0" applyNumberFormat="1" applyFill="1" applyBorder="1" applyAlignment="1">
      <alignment horizontal="left" vertical="center" indent="1" shrinkToFit="1"/>
    </xf>
    <xf numFmtId="0" fontId="12" fillId="0" borderId="0" xfId="0" applyFont="1" applyBorder="1" applyAlignment="1">
      <alignment horizontal="left" vertical="center" shrinkToFit="1"/>
    </xf>
    <xf numFmtId="0" fontId="0" fillId="0" borderId="0" xfId="0" applyBorder="1" applyAlignment="1">
      <alignment horizontal="left" vertical="top" shrinkToFit="1"/>
    </xf>
    <xf numFmtId="3" fontId="0" fillId="0" borderId="1" xfId="0" applyNumberFormat="1" applyBorder="1" applyAlignment="1">
      <alignment horizontal="right" vertical="center" indent="1"/>
    </xf>
    <xf numFmtId="10" fontId="0" fillId="0" borderId="1" xfId="0" applyNumberFormat="1" applyBorder="1" applyAlignment="1">
      <alignment horizontal="right" vertical="center" indent="1"/>
    </xf>
    <xf numFmtId="3" fontId="0" fillId="2" borderId="1" xfId="0" applyNumberFormat="1" applyFill="1" applyBorder="1" applyAlignment="1" applyProtection="1">
      <alignment horizontal="right" vertical="center" indent="1"/>
      <protection locked="0"/>
    </xf>
    <xf numFmtId="0" fontId="12" fillId="0" borderId="0" xfId="0" applyFont="1" applyAlignment="1">
      <alignment horizontal="left" vertical="center" shrinkToFit="1"/>
    </xf>
    <xf numFmtId="0" fontId="19" fillId="0" borderId="0" xfId="0" applyFont="1" applyAlignment="1">
      <alignment horizontal="center" wrapText="1"/>
    </xf>
    <xf numFmtId="0" fontId="19" fillId="0" borderId="0" xfId="0" applyFont="1" applyAlignment="1">
      <alignment horizontal="center"/>
    </xf>
    <xf numFmtId="0" fontId="52" fillId="0" borderId="0" xfId="0" applyFont="1" applyAlignment="1">
      <alignment horizontal="center" wrapText="1"/>
    </xf>
    <xf numFmtId="0" fontId="52" fillId="0" borderId="0" xfId="0" applyFont="1" applyAlignment="1">
      <alignment horizontal="center"/>
    </xf>
    <xf numFmtId="0" fontId="17" fillId="0" borderId="0" xfId="0" applyFont="1" applyAlignment="1">
      <alignment horizontal="left"/>
    </xf>
    <xf numFmtId="41" fontId="0" fillId="2" borderId="1" xfId="0" applyNumberFormat="1" applyFill="1" applyBorder="1" applyAlignment="1" applyProtection="1">
      <alignment vertical="center"/>
      <protection locked="0"/>
    </xf>
    <xf numFmtId="41" fontId="0" fillId="0" borderId="1" xfId="0" applyNumberFormat="1" applyBorder="1" applyAlignment="1" applyProtection="1">
      <alignment vertical="center"/>
      <protection locked="0"/>
    </xf>
    <xf numFmtId="41" fontId="0" fillId="0" borderId="1" xfId="0" applyNumberFormat="1" applyFill="1" applyBorder="1" applyAlignment="1">
      <alignment vertical="center"/>
    </xf>
    <xf numFmtId="0" fontId="0" fillId="0" borderId="0" xfId="0" applyAlignment="1">
      <alignment horizontal="left" vertical="center"/>
    </xf>
    <xf numFmtId="0" fontId="19" fillId="0" borderId="5" xfId="0" applyFont="1" applyBorder="1" applyAlignment="1">
      <alignment horizontal="center" wrapText="1"/>
    </xf>
    <xf numFmtId="0" fontId="0" fillId="0" borderId="5" xfId="0" applyBorder="1" applyAlignment="1">
      <alignment horizontal="left" vertical="top" wrapText="1"/>
    </xf>
    <xf numFmtId="0" fontId="47" fillId="0" borderId="5" xfId="0" applyFont="1" applyBorder="1" applyAlignment="1">
      <alignment horizontal="center" wrapText="1"/>
    </xf>
    <xf numFmtId="0" fontId="48" fillId="0" borderId="5" xfId="0" applyFont="1" applyBorder="1" applyAlignment="1">
      <alignment horizontal="left" vertical="top" wrapText="1"/>
    </xf>
    <xf numFmtId="0" fontId="0" fillId="2" borderId="1" xfId="0" applyNumberFormat="1" applyFill="1" applyBorder="1" applyAlignment="1" applyProtection="1">
      <alignment horizontal="center" vertical="center"/>
    </xf>
    <xf numFmtId="0" fontId="0" fillId="0" borderId="1" xfId="0" applyNumberFormat="1" applyBorder="1" applyAlignment="1" applyProtection="1">
      <alignment horizontal="center" vertical="center"/>
    </xf>
    <xf numFmtId="0" fontId="0" fillId="2" borderId="1" xfId="0" applyNumberFormat="1" applyFill="1" applyBorder="1" applyAlignment="1" applyProtection="1">
      <alignment horizontal="center" vertical="center"/>
      <protection locked="0"/>
    </xf>
    <xf numFmtId="0" fontId="0" fillId="0" borderId="1" xfId="0" applyNumberFormat="1" applyBorder="1" applyAlignment="1" applyProtection="1">
      <alignment horizontal="center" vertical="center"/>
      <protection locked="0"/>
    </xf>
    <xf numFmtId="164" fontId="21" fillId="2" borderId="1" xfId="0" quotePrefix="1" applyNumberFormat="1" applyFont="1" applyFill="1" applyBorder="1" applyAlignment="1" applyProtection="1">
      <alignment horizontal="left" vertical="center" indent="1"/>
      <protection locked="0"/>
    </xf>
    <xf numFmtId="164" fontId="21" fillId="2" borderId="1" xfId="0" applyNumberFormat="1" applyFont="1" applyFill="1" applyBorder="1" applyAlignment="1" applyProtection="1">
      <alignment horizontal="left" vertical="center" indent="1"/>
      <protection locked="0"/>
    </xf>
    <xf numFmtId="41" fontId="21" fillId="2" borderId="1" xfId="0" applyNumberFormat="1" applyFont="1" applyFill="1" applyBorder="1" applyAlignment="1" applyProtection="1">
      <alignment vertical="center" shrinkToFit="1"/>
      <protection locked="0"/>
    </xf>
    <xf numFmtId="41" fontId="21" fillId="0" borderId="1" xfId="0" applyNumberFormat="1" applyFont="1" applyBorder="1" applyAlignment="1" applyProtection="1">
      <alignment vertical="center" shrinkToFit="1"/>
      <protection locked="0"/>
    </xf>
    <xf numFmtId="0" fontId="21" fillId="4" borderId="2" xfId="0" quotePrefix="1" applyFont="1" applyFill="1" applyBorder="1" applyAlignment="1" applyProtection="1">
      <alignment horizontal="left" vertical="center" indent="1"/>
      <protection locked="0"/>
    </xf>
    <xf numFmtId="0" fontId="21" fillId="4" borderId="3" xfId="0" applyFont="1" applyFill="1" applyBorder="1" applyAlignment="1" applyProtection="1">
      <alignment horizontal="left" vertical="center" indent="1"/>
      <protection locked="0"/>
    </xf>
    <xf numFmtId="0" fontId="21" fillId="4" borderId="4" xfId="0" applyFont="1" applyFill="1" applyBorder="1" applyAlignment="1" applyProtection="1">
      <alignment horizontal="left" vertical="top"/>
      <protection locked="0"/>
    </xf>
    <xf numFmtId="165" fontId="0" fillId="2" borderId="2" xfId="0" applyNumberFormat="1" applyFill="1" applyBorder="1" applyAlignment="1" applyProtection="1">
      <alignment horizontal="center" vertical="center" shrinkToFit="1"/>
      <protection locked="0"/>
    </xf>
    <xf numFmtId="165" fontId="0" fillId="2" borderId="4" xfId="0" applyNumberFormat="1" applyFill="1" applyBorder="1" applyAlignment="1" applyProtection="1">
      <alignment horizontal="center" vertical="center" shrinkToFit="1"/>
      <protection locked="0"/>
    </xf>
    <xf numFmtId="0" fontId="21" fillId="2" borderId="2" xfId="0" quotePrefix="1" applyFont="1" applyFill="1" applyBorder="1" applyAlignment="1" applyProtection="1">
      <alignment horizontal="left" vertical="center" indent="1" shrinkToFit="1"/>
      <protection locked="0"/>
    </xf>
    <xf numFmtId="0" fontId="21" fillId="2" borderId="3" xfId="0" applyFont="1" applyFill="1" applyBorder="1" applyAlignment="1" applyProtection="1">
      <alignment horizontal="left" vertical="center" indent="1" shrinkToFit="1"/>
      <protection locked="0"/>
    </xf>
    <xf numFmtId="0" fontId="21" fillId="2" borderId="3" xfId="0" applyFont="1" applyFill="1" applyBorder="1" applyAlignment="1" applyProtection="1">
      <alignment horizontal="left" vertical="top" shrinkToFit="1"/>
      <protection locked="0"/>
    </xf>
    <xf numFmtId="0" fontId="0" fillId="2" borderId="3" xfId="0" applyFill="1" applyBorder="1" applyAlignment="1" applyProtection="1">
      <alignment horizontal="left" vertical="top" shrinkToFit="1"/>
      <protection locked="0"/>
    </xf>
    <xf numFmtId="0" fontId="0" fillId="2" borderId="4" xfId="0" applyFill="1" applyBorder="1" applyAlignment="1" applyProtection="1">
      <alignment horizontal="left" vertical="top" shrinkToFit="1"/>
      <protection locked="0"/>
    </xf>
    <xf numFmtId="0" fontId="21" fillId="0" borderId="1" xfId="0" quotePrefix="1"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2" xfId="0" quotePrefix="1" applyFont="1" applyBorder="1" applyAlignment="1">
      <alignment horizontal="left" vertical="center" indent="1"/>
    </xf>
    <xf numFmtId="0" fontId="21" fillId="0" borderId="3" xfId="0" applyFont="1" applyBorder="1" applyAlignment="1">
      <alignment horizontal="left" vertical="center" indent="1"/>
    </xf>
    <xf numFmtId="0" fontId="21" fillId="0" borderId="4" xfId="0" applyFont="1" applyBorder="1" applyAlignment="1">
      <alignment horizontal="left" vertical="top"/>
    </xf>
    <xf numFmtId="0" fontId="0" fillId="2" borderId="1" xfId="0" applyFill="1" applyBorder="1" applyAlignment="1" applyProtection="1">
      <alignment horizontal="left" vertical="top" wrapText="1" indent="1"/>
      <protection locked="0"/>
    </xf>
    <xf numFmtId="0" fontId="21" fillId="0" borderId="2" xfId="0" applyFont="1" applyBorder="1" applyAlignment="1">
      <alignment horizontal="center" vertical="top"/>
    </xf>
    <xf numFmtId="0" fontId="21" fillId="0" borderId="4" xfId="0" applyFont="1" applyBorder="1" applyAlignment="1">
      <alignment horizontal="center" vertical="top"/>
    </xf>
    <xf numFmtId="0" fontId="21" fillId="0" borderId="3" xfId="0" applyFont="1" applyBorder="1" applyAlignment="1">
      <alignment horizontal="left" vertical="top"/>
    </xf>
    <xf numFmtId="41" fontId="21" fillId="0" borderId="2" xfId="0" applyNumberFormat="1" applyFont="1" applyFill="1" applyBorder="1" applyAlignment="1">
      <alignment vertical="center" shrinkToFit="1"/>
    </xf>
    <xf numFmtId="41" fontId="21" fillId="0" borderId="3" xfId="0" applyNumberFormat="1" applyFont="1" applyFill="1" applyBorder="1" applyAlignment="1">
      <alignment vertical="center" shrinkToFit="1"/>
    </xf>
    <xf numFmtId="41" fontId="21" fillId="0" borderId="4" xfId="0" applyNumberFormat="1" applyFont="1" applyFill="1" applyBorder="1" applyAlignment="1">
      <alignment vertical="center" shrinkToFit="1"/>
    </xf>
    <xf numFmtId="0" fontId="21" fillId="0" borderId="1" xfId="0" quotePrefix="1" applyFont="1" applyBorder="1" applyAlignment="1">
      <alignment horizontal="left" vertical="center" indent="1"/>
    </xf>
    <xf numFmtId="0" fontId="21" fillId="0" borderId="1" xfId="0" applyFont="1" applyBorder="1" applyAlignment="1">
      <alignment horizontal="left" vertical="center" indent="1"/>
    </xf>
    <xf numFmtId="0" fontId="0" fillId="0" borderId="1" xfId="0" applyBorder="1" applyAlignment="1">
      <alignment horizontal="center" vertical="center"/>
    </xf>
    <xf numFmtId="0" fontId="0" fillId="0" borderId="1" xfId="0" quotePrefix="1" applyBorder="1" applyAlignment="1">
      <alignment horizontal="center" vertical="center"/>
    </xf>
    <xf numFmtId="0" fontId="36" fillId="6" borderId="15" xfId="0" applyFont="1" applyFill="1" applyBorder="1" applyAlignment="1">
      <alignment horizontal="center" shrinkToFit="1"/>
    </xf>
    <xf numFmtId="0" fontId="36" fillId="6" borderId="16" xfId="0" applyFont="1" applyFill="1" applyBorder="1" applyAlignment="1">
      <alignment horizontal="center" shrinkToFit="1"/>
    </xf>
    <xf numFmtId="0" fontId="36" fillId="6" borderId="17" xfId="0" applyFont="1" applyFill="1" applyBorder="1" applyAlignment="1">
      <alignment horizontal="center" shrinkToFit="1"/>
    </xf>
    <xf numFmtId="0" fontId="36" fillId="6" borderId="18" xfId="0" applyFont="1" applyFill="1" applyBorder="1" applyAlignment="1">
      <alignment horizontal="center" shrinkToFit="1"/>
    </xf>
    <xf numFmtId="0" fontId="36" fillId="6" borderId="0" xfId="0" applyFont="1" applyFill="1" applyBorder="1" applyAlignment="1">
      <alignment horizontal="center" shrinkToFit="1"/>
    </xf>
    <xf numFmtId="0" fontId="36" fillId="6" borderId="19" xfId="0" applyFont="1" applyFill="1" applyBorder="1" applyAlignment="1">
      <alignment horizontal="center" shrinkToFit="1"/>
    </xf>
    <xf numFmtId="0" fontId="36" fillId="6" borderId="18" xfId="0" applyFont="1" applyFill="1" applyBorder="1" applyAlignment="1">
      <alignment horizontal="center"/>
    </xf>
    <xf numFmtId="0" fontId="36" fillId="6" borderId="0" xfId="0" applyFont="1" applyFill="1" applyBorder="1" applyAlignment="1">
      <alignment horizontal="center"/>
    </xf>
    <xf numFmtId="0" fontId="36" fillId="6" borderId="19" xfId="0" applyFont="1" applyFill="1" applyBorder="1" applyAlignment="1">
      <alignment horizontal="center"/>
    </xf>
    <xf numFmtId="0" fontId="36" fillId="6" borderId="20" xfId="0" applyFont="1" applyFill="1" applyBorder="1" applyAlignment="1">
      <alignment horizontal="center"/>
    </xf>
    <xf numFmtId="0" fontId="36" fillId="6" borderId="21" xfId="0" applyFont="1" applyFill="1" applyBorder="1" applyAlignment="1">
      <alignment horizontal="center"/>
    </xf>
    <xf numFmtId="0" fontId="36" fillId="6" borderId="22" xfId="0" applyFont="1" applyFill="1" applyBorder="1" applyAlignment="1">
      <alignment horizontal="center"/>
    </xf>
    <xf numFmtId="0" fontId="22" fillId="0" borderId="0" xfId="0" applyFont="1" applyAlignment="1">
      <alignment horizontal="center" vertical="center"/>
    </xf>
    <xf numFmtId="0" fontId="0" fillId="2" borderId="2" xfId="0" applyFill="1" applyBorder="1" applyAlignment="1" applyProtection="1">
      <alignment horizontal="left" vertical="top" wrapText="1" indent="1"/>
      <protection locked="0"/>
    </xf>
    <xf numFmtId="0" fontId="0" fillId="2" borderId="3" xfId="0" applyFill="1" applyBorder="1" applyAlignment="1" applyProtection="1">
      <alignment horizontal="left" vertical="top" wrapText="1" indent="1"/>
      <protection locked="0"/>
    </xf>
    <xf numFmtId="0" fontId="0" fillId="2" borderId="4" xfId="0" applyFill="1" applyBorder="1" applyAlignment="1" applyProtection="1">
      <alignment horizontal="left" vertical="top" wrapText="1" indent="1"/>
      <protection locked="0"/>
    </xf>
    <xf numFmtId="0" fontId="17" fillId="0" borderId="0" xfId="0" applyFont="1" applyAlignment="1">
      <alignment horizontal="center"/>
    </xf>
    <xf numFmtId="0" fontId="0" fillId="0" borderId="0" xfId="0" applyAlignment="1">
      <alignment horizontal="center"/>
    </xf>
    <xf numFmtId="167" fontId="21" fillId="2" borderId="2" xfId="0" applyNumberFormat="1" applyFont="1" applyFill="1" applyBorder="1" applyAlignment="1" applyProtection="1">
      <alignment horizontal="center" vertical="center"/>
      <protection locked="0"/>
    </xf>
    <xf numFmtId="167" fontId="0" fillId="2" borderId="4" xfId="0" applyNumberFormat="1" applyFill="1" applyBorder="1" applyAlignment="1" applyProtection="1">
      <alignment horizontal="center" vertical="center"/>
      <protection locked="0"/>
    </xf>
    <xf numFmtId="0" fontId="21" fillId="2" borderId="2" xfId="0" applyNumberFormat="1" applyFont="1" applyFill="1" applyBorder="1" applyAlignment="1" applyProtection="1">
      <alignment horizontal="center" vertical="center"/>
      <protection locked="0"/>
    </xf>
    <xf numFmtId="0" fontId="0" fillId="2" borderId="4" xfId="0" applyNumberFormat="1" applyFill="1" applyBorder="1" applyAlignment="1" applyProtection="1">
      <alignment horizontal="center" vertical="center"/>
      <protection locked="0"/>
    </xf>
    <xf numFmtId="0" fontId="21" fillId="0" borderId="0" xfId="0" applyFont="1" applyAlignment="1" applyProtection="1">
      <alignment horizontal="left" vertical="center" shrinkToFit="1"/>
    </xf>
    <xf numFmtId="41" fontId="21" fillId="3" borderId="1" xfId="0" applyNumberFormat="1" applyFont="1" applyFill="1" applyBorder="1" applyAlignment="1" applyProtection="1">
      <alignment vertical="center" shrinkToFit="1"/>
    </xf>
    <xf numFmtId="41" fontId="21" fillId="0" borderId="1" xfId="0" applyNumberFormat="1" applyFont="1" applyFill="1" applyBorder="1" applyAlignment="1" applyProtection="1">
      <alignment vertical="center" shrinkToFit="1"/>
    </xf>
    <xf numFmtId="3" fontId="21" fillId="2" borderId="2" xfId="0" applyNumberFormat="1" applyFont="1" applyFill="1" applyBorder="1" applyAlignment="1" applyProtection="1">
      <alignment horizontal="center" vertical="center" shrinkToFit="1"/>
      <protection locked="0"/>
    </xf>
    <xf numFmtId="3" fontId="0" fillId="2" borderId="4" xfId="0" applyNumberFormat="1" applyFill="1" applyBorder="1" applyAlignment="1" applyProtection="1">
      <alignment horizontal="center" vertical="center" shrinkToFit="1"/>
      <protection locked="0"/>
    </xf>
    <xf numFmtId="41" fontId="44" fillId="0" borderId="0" xfId="0" applyNumberFormat="1" applyFont="1" applyFill="1" applyBorder="1" applyAlignment="1" applyProtection="1">
      <alignment vertical="center" shrinkToFit="1"/>
    </xf>
    <xf numFmtId="0" fontId="21" fillId="0" borderId="0" xfId="0" applyFont="1" applyAlignment="1" applyProtection="1">
      <alignment horizontal="left" vertical="top" shrinkToFit="1"/>
    </xf>
    <xf numFmtId="0" fontId="21" fillId="0" borderId="6" xfId="0" applyFont="1" applyBorder="1" applyAlignment="1" applyProtection="1">
      <alignment horizontal="left" vertical="top" shrinkToFit="1"/>
    </xf>
    <xf numFmtId="0" fontId="21" fillId="0" borderId="6" xfId="0" applyFont="1" applyBorder="1" applyAlignment="1" applyProtection="1">
      <alignment horizontal="left" vertical="center" shrinkToFit="1"/>
    </xf>
    <xf numFmtId="41" fontId="21" fillId="2" borderId="2" xfId="0" applyNumberFormat="1" applyFont="1" applyFill="1" applyBorder="1" applyAlignment="1" applyProtection="1">
      <alignment vertical="center" shrinkToFit="1"/>
      <protection locked="0"/>
    </xf>
    <xf numFmtId="41" fontId="21" fillId="2" borderId="3" xfId="0" applyNumberFormat="1" applyFont="1" applyFill="1" applyBorder="1" applyAlignment="1" applyProtection="1">
      <alignment vertical="center" shrinkToFit="1"/>
      <protection locked="0"/>
    </xf>
    <xf numFmtId="41" fontId="21" fillId="2" borderId="4" xfId="0" applyNumberFormat="1" applyFont="1" applyFill="1" applyBorder="1" applyAlignment="1" applyProtection="1">
      <alignment vertical="center" shrinkToFit="1"/>
      <protection locked="0"/>
    </xf>
    <xf numFmtId="41" fontId="21" fillId="0" borderId="2" xfId="0" applyNumberFormat="1" applyFont="1" applyFill="1" applyBorder="1" applyAlignment="1" applyProtection="1">
      <alignment vertical="center" shrinkToFit="1"/>
    </xf>
    <xf numFmtId="41" fontId="21" fillId="0" borderId="3" xfId="0" applyNumberFormat="1" applyFont="1" applyFill="1" applyBorder="1" applyAlignment="1" applyProtection="1">
      <alignment vertical="center" shrinkToFit="1"/>
    </xf>
    <xf numFmtId="41" fontId="21" fillId="0" borderId="4" xfId="0" applyNumberFormat="1" applyFont="1" applyFill="1" applyBorder="1" applyAlignment="1" applyProtection="1">
      <alignment vertical="center" shrinkToFit="1"/>
    </xf>
    <xf numFmtId="164" fontId="20" fillId="2" borderId="1" xfId="0" quotePrefix="1" applyNumberFormat="1" applyFont="1" applyFill="1" applyBorder="1" applyAlignment="1" applyProtection="1">
      <alignment horizontal="left" vertical="center" indent="1"/>
      <protection locked="0"/>
    </xf>
    <xf numFmtId="164" fontId="20" fillId="2" borderId="1" xfId="0" applyNumberFormat="1" applyFont="1" applyFill="1" applyBorder="1" applyAlignment="1" applyProtection="1">
      <alignment horizontal="left" vertical="center" indent="1"/>
      <protection locked="0"/>
    </xf>
    <xf numFmtId="0" fontId="20" fillId="4" borderId="1" xfId="0" quotePrefix="1" applyFont="1" applyFill="1" applyBorder="1" applyAlignment="1" applyProtection="1">
      <alignment horizontal="center" vertical="center" shrinkToFit="1"/>
      <protection locked="0"/>
    </xf>
    <xf numFmtId="0" fontId="20" fillId="4" borderId="1" xfId="0" applyFont="1" applyFill="1" applyBorder="1" applyAlignment="1" applyProtection="1">
      <alignment horizontal="center" vertical="center" shrinkToFit="1"/>
      <protection locked="0"/>
    </xf>
    <xf numFmtId="0" fontId="23" fillId="0" borderId="0" xfId="0" applyFont="1" applyAlignment="1" applyProtection="1">
      <alignment horizontal="left" vertical="top"/>
    </xf>
    <xf numFmtId="0" fontId="0" fillId="0" borderId="0" xfId="0" applyAlignment="1" applyProtection="1">
      <alignment horizontal="left" vertical="top"/>
    </xf>
    <xf numFmtId="0" fontId="39" fillId="0" borderId="2" xfId="0" applyFont="1" applyBorder="1" applyAlignment="1" applyProtection="1">
      <alignment horizontal="center" wrapText="1"/>
    </xf>
    <xf numFmtId="0" fontId="39" fillId="0" borderId="3" xfId="0" applyFont="1" applyBorder="1" applyAlignment="1" applyProtection="1">
      <alignment horizontal="center" wrapText="1"/>
    </xf>
    <xf numFmtId="0" fontId="39" fillId="0" borderId="4" xfId="0" applyFont="1" applyBorder="1" applyAlignment="1" applyProtection="1">
      <alignment horizontal="center" wrapText="1"/>
    </xf>
    <xf numFmtId="0" fontId="39" fillId="0" borderId="9" xfId="0" applyFont="1" applyBorder="1" applyAlignment="1" applyProtection="1">
      <alignment horizontal="center" wrapText="1"/>
    </xf>
    <xf numFmtId="0" fontId="39" fillId="0" borderId="10" xfId="0" applyFont="1" applyBorder="1" applyAlignment="1" applyProtection="1">
      <alignment horizontal="center" wrapText="1"/>
    </xf>
    <xf numFmtId="0" fontId="39" fillId="0" borderId="11" xfId="0" applyFont="1" applyBorder="1" applyAlignment="1" applyProtection="1">
      <alignment horizontal="center" wrapText="1"/>
    </xf>
    <xf numFmtId="0" fontId="39" fillId="0" borderId="12" xfId="0" applyFont="1" applyBorder="1" applyAlignment="1" applyProtection="1">
      <alignment horizontal="center" wrapText="1"/>
    </xf>
    <xf numFmtId="0" fontId="39" fillId="0" borderId="5" xfId="0" applyFont="1" applyBorder="1" applyAlignment="1" applyProtection="1">
      <alignment horizontal="center" wrapText="1"/>
    </xf>
    <xf numFmtId="0" fontId="39" fillId="0" borderId="13" xfId="0" applyFont="1" applyBorder="1" applyAlignment="1" applyProtection="1">
      <alignment horizontal="center" wrapText="1"/>
    </xf>
    <xf numFmtId="0" fontId="39" fillId="0" borderId="2" xfId="0" applyFont="1" applyBorder="1" applyAlignment="1" applyProtection="1">
      <alignment horizontal="center" vertical="center" wrapText="1"/>
    </xf>
    <xf numFmtId="0" fontId="39" fillId="0" borderId="3" xfId="0" applyFont="1" applyBorder="1" applyAlignment="1" applyProtection="1">
      <alignment horizontal="center" vertical="center" wrapText="1"/>
    </xf>
    <xf numFmtId="0" fontId="39" fillId="0" borderId="4" xfId="0" applyFont="1" applyBorder="1" applyAlignment="1" applyProtection="1">
      <alignment horizontal="center" vertical="center" wrapText="1"/>
    </xf>
    <xf numFmtId="0" fontId="20" fillId="0" borderId="0" xfId="0" applyFont="1" applyAlignment="1" applyProtection="1">
      <alignment horizontal="left" vertical="top" shrinkToFit="1"/>
    </xf>
    <xf numFmtId="0" fontId="0" fillId="0" borderId="0" xfId="0" applyAlignment="1" applyProtection="1">
      <alignment horizontal="left" vertical="center" shrinkToFit="1"/>
    </xf>
    <xf numFmtId="0" fontId="21" fillId="2" borderId="2" xfId="0" applyFont="1" applyFill="1" applyBorder="1" applyAlignment="1" applyProtection="1">
      <alignment horizontal="left" vertical="center" indent="1" shrinkToFit="1"/>
      <protection locked="0"/>
    </xf>
    <xf numFmtId="0" fontId="21" fillId="0" borderId="3" xfId="0" applyFont="1" applyBorder="1" applyAlignment="1" applyProtection="1">
      <alignment horizontal="left" vertical="center" indent="1" shrinkToFit="1"/>
      <protection locked="0"/>
    </xf>
    <xf numFmtId="0" fontId="0" fillId="0" borderId="3" xfId="0" applyBorder="1" applyAlignment="1" applyProtection="1">
      <alignment horizontal="left" vertical="center" indent="1" shrinkToFit="1"/>
      <protection locked="0"/>
    </xf>
    <xf numFmtId="0" fontId="0" fillId="0" borderId="4" xfId="0" applyBorder="1" applyAlignment="1" applyProtection="1">
      <alignment horizontal="left" vertical="center" indent="1" shrinkToFit="1"/>
      <protection locked="0"/>
    </xf>
    <xf numFmtId="0" fontId="20" fillId="0" borderId="9" xfId="0" applyFont="1" applyBorder="1" applyAlignment="1" applyProtection="1">
      <alignment horizontal="center" wrapText="1"/>
    </xf>
    <xf numFmtId="0" fontId="20" fillId="0" borderId="10" xfId="0" applyFont="1" applyBorder="1" applyAlignment="1" applyProtection="1">
      <alignment horizontal="center" wrapText="1"/>
    </xf>
    <xf numFmtId="0" fontId="20" fillId="0" borderId="11" xfId="0" applyFont="1" applyBorder="1" applyAlignment="1" applyProtection="1">
      <alignment horizontal="center" wrapText="1"/>
    </xf>
    <xf numFmtId="0" fontId="20" fillId="0" borderId="12" xfId="0" applyFont="1" applyBorder="1" applyAlignment="1" applyProtection="1">
      <alignment horizontal="center" wrapText="1"/>
    </xf>
    <xf numFmtId="0" fontId="20" fillId="0" borderId="5" xfId="0" applyFont="1" applyBorder="1" applyAlignment="1" applyProtection="1">
      <alignment horizontal="center" wrapText="1"/>
    </xf>
    <xf numFmtId="0" fontId="20" fillId="0" borderId="13" xfId="0" applyFont="1" applyBorder="1" applyAlignment="1" applyProtection="1">
      <alignment horizontal="center" wrapText="1"/>
    </xf>
    <xf numFmtId="0" fontId="22" fillId="0" borderId="2" xfId="0" applyFont="1" applyFill="1" applyBorder="1" applyAlignment="1">
      <alignment horizontal="left" vertical="center" indent="1" shrinkToFit="1"/>
    </xf>
    <xf numFmtId="0" fontId="22" fillId="0" borderId="3" xfId="0" applyFont="1" applyFill="1" applyBorder="1" applyAlignment="1">
      <alignment horizontal="left" vertical="center" indent="1" shrinkToFit="1"/>
    </xf>
    <xf numFmtId="0" fontId="0" fillId="0" borderId="3" xfId="0" applyBorder="1" applyAlignment="1">
      <alignment horizontal="left" vertical="center" indent="1" shrinkToFit="1"/>
    </xf>
    <xf numFmtId="0" fontId="0" fillId="0" borderId="4" xfId="0" applyBorder="1" applyAlignment="1">
      <alignment horizontal="left" vertical="center" indent="1" shrinkToFit="1"/>
    </xf>
    <xf numFmtId="0" fontId="0" fillId="0" borderId="2" xfId="0" applyFill="1" applyBorder="1" applyAlignment="1">
      <alignment horizontal="left" vertical="center" indent="1" shrinkToFit="1"/>
    </xf>
    <xf numFmtId="0" fontId="0" fillId="0" borderId="3" xfId="0" applyFill="1" applyBorder="1" applyAlignment="1">
      <alignment horizontal="left" vertical="center" indent="1" shrinkToFit="1"/>
    </xf>
    <xf numFmtId="0" fontId="0" fillId="0" borderId="4" xfId="0" applyFill="1" applyBorder="1" applyAlignment="1">
      <alignment horizontal="left" vertical="center" indent="1" shrinkToFit="1"/>
    </xf>
    <xf numFmtId="0" fontId="0" fillId="0" borderId="1" xfId="0" applyFill="1" applyBorder="1" applyAlignment="1">
      <alignment horizontal="left" vertical="center" indent="1" shrinkToFit="1"/>
    </xf>
    <xf numFmtId="164" fontId="0" fillId="0" borderId="1" xfId="0" applyNumberFormat="1" applyFill="1" applyBorder="1" applyAlignment="1">
      <alignment horizontal="left" vertical="center" indent="1" shrinkToFit="1"/>
    </xf>
    <xf numFmtId="43" fontId="0" fillId="0" borderId="1" xfId="0" applyNumberFormat="1" applyFill="1" applyBorder="1" applyAlignment="1">
      <alignment vertical="center" shrinkToFit="1"/>
    </xf>
    <xf numFmtId="164" fontId="0" fillId="2" borderId="1" xfId="0" applyNumberFormat="1" applyFill="1" applyBorder="1" applyAlignment="1" applyProtection="1">
      <alignment horizontal="left" vertical="center" indent="1" shrinkToFit="1"/>
      <protection locked="0"/>
    </xf>
    <xf numFmtId="43" fontId="0" fillId="2" borderId="1" xfId="0" applyNumberFormat="1" applyFill="1" applyBorder="1" applyAlignment="1" applyProtection="1">
      <alignment vertical="center" shrinkToFit="1"/>
      <protection locked="0"/>
    </xf>
    <xf numFmtId="0" fontId="0" fillId="0" borderId="1" xfId="0" applyBorder="1" applyAlignment="1">
      <alignment horizontal="left" wrapText="1" indent="1" shrinkToFit="1"/>
    </xf>
    <xf numFmtId="0" fontId="0" fillId="0" borderId="1" xfId="0" applyBorder="1" applyAlignment="1">
      <alignment horizontal="left" indent="1" shrinkToFit="1"/>
    </xf>
    <xf numFmtId="41" fontId="0" fillId="2" borderId="1" xfId="0" applyNumberFormat="1" applyFont="1" applyFill="1" applyBorder="1" applyAlignment="1" applyProtection="1">
      <alignment vertical="center" shrinkToFit="1"/>
      <protection locked="0"/>
    </xf>
    <xf numFmtId="41" fontId="0" fillId="0" borderId="1" xfId="0" applyNumberFormat="1" applyFont="1" applyBorder="1" applyAlignment="1" applyProtection="1">
      <alignment vertical="center" shrinkToFit="1"/>
      <protection locked="0"/>
    </xf>
    <xf numFmtId="0" fontId="0" fillId="2" borderId="2" xfId="0" applyFill="1" applyBorder="1" applyAlignment="1" applyProtection="1">
      <alignment horizontal="left" vertical="top" indent="1" shrinkToFit="1"/>
      <protection locked="0"/>
    </xf>
    <xf numFmtId="0" fontId="0" fillId="2" borderId="3" xfId="0" applyFill="1" applyBorder="1" applyAlignment="1" applyProtection="1">
      <alignment horizontal="left" vertical="top" indent="1" shrinkToFit="1"/>
      <protection locked="0"/>
    </xf>
    <xf numFmtId="0" fontId="0" fillId="2" borderId="4" xfId="0" applyFill="1" applyBorder="1" applyAlignment="1" applyProtection="1">
      <alignment horizontal="left" vertical="top" indent="1" shrinkToFit="1"/>
      <protection locked="0"/>
    </xf>
    <xf numFmtId="0" fontId="0" fillId="2" borderId="1" xfId="0" applyNumberFormat="1" applyFont="1" applyFill="1" applyBorder="1" applyAlignment="1" applyProtection="1">
      <alignment horizontal="right" vertical="center" indent="1" shrinkToFit="1"/>
      <protection locked="0"/>
    </xf>
    <xf numFmtId="0" fontId="0" fillId="0" borderId="1" xfId="0" applyNumberFormat="1" applyFont="1" applyBorder="1" applyAlignment="1" applyProtection="1">
      <alignment horizontal="right" vertical="center" indent="1" shrinkToFit="1"/>
      <protection locked="0"/>
    </xf>
    <xf numFmtId="0" fontId="0" fillId="0" borderId="6" xfId="0" applyBorder="1" applyAlignment="1">
      <alignment horizontal="left" vertical="top" shrinkToFit="1"/>
    </xf>
    <xf numFmtId="10" fontId="0" fillId="2" borderId="1" xfId="0" applyNumberFormat="1" applyFont="1" applyFill="1" applyBorder="1" applyAlignment="1" applyProtection="1">
      <alignment horizontal="right" vertical="center" indent="1" shrinkToFit="1"/>
      <protection locked="0"/>
    </xf>
    <xf numFmtId="10" fontId="0" fillId="0" borderId="1" xfId="0" applyNumberFormat="1" applyFont="1" applyBorder="1" applyAlignment="1" applyProtection="1">
      <alignment horizontal="right" vertical="center" indent="1" shrinkToFit="1"/>
      <protection locked="0"/>
    </xf>
    <xf numFmtId="0" fontId="0" fillId="2" borderId="2" xfId="0" applyFill="1" applyBorder="1" applyAlignment="1" applyProtection="1">
      <alignment horizontal="left" vertical="center" shrinkToFit="1"/>
      <protection locked="0"/>
    </xf>
    <xf numFmtId="0" fontId="0" fillId="2" borderId="3" xfId="0" applyFill="1" applyBorder="1" applyAlignment="1" applyProtection="1">
      <alignment horizontal="left" vertical="center" shrinkToFit="1"/>
      <protection locked="0"/>
    </xf>
    <xf numFmtId="0" fontId="0" fillId="2" borderId="4" xfId="0" applyFill="1" applyBorder="1" applyAlignment="1" applyProtection="1">
      <alignment horizontal="left" vertical="center" shrinkToFit="1"/>
      <protection locked="0"/>
    </xf>
    <xf numFmtId="165" fontId="0" fillId="2" borderId="2" xfId="0" applyNumberFormat="1" applyFill="1" applyBorder="1" applyAlignment="1" applyProtection="1">
      <alignment horizontal="center" vertical="top" shrinkToFit="1"/>
      <protection locked="0"/>
    </xf>
    <xf numFmtId="165" fontId="0" fillId="2" borderId="4" xfId="0" applyNumberFormat="1" applyFill="1" applyBorder="1" applyAlignment="1" applyProtection="1">
      <alignment horizontal="center" vertical="top" shrinkToFit="1"/>
      <protection locked="0"/>
    </xf>
    <xf numFmtId="0" fontId="0" fillId="0" borderId="5" xfId="0" applyBorder="1" applyAlignment="1">
      <alignment horizontal="justify"/>
    </xf>
    <xf numFmtId="0" fontId="21" fillId="0" borderId="5" xfId="0" applyFont="1" applyBorder="1" applyAlignment="1">
      <alignment horizontal="center" wrapText="1"/>
    </xf>
    <xf numFmtId="0" fontId="0" fillId="2" borderId="1" xfId="0" applyFill="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49" fontId="0" fillId="4" borderId="1" xfId="0" applyNumberFormat="1" applyFill="1" applyBorder="1" applyAlignment="1" applyProtection="1">
      <alignment horizontal="left" vertical="center" indent="1" shrinkToFit="1"/>
      <protection locked="0"/>
    </xf>
    <xf numFmtId="0" fontId="0" fillId="4" borderId="1" xfId="0" applyFill="1" applyBorder="1" applyAlignment="1" applyProtection="1">
      <alignment horizontal="left" vertical="top" shrinkToFit="1"/>
      <protection locked="0"/>
    </xf>
    <xf numFmtId="41" fontId="0" fillId="2" borderId="1" xfId="0" applyNumberFormat="1" applyFill="1" applyBorder="1" applyAlignment="1" applyProtection="1">
      <alignment vertical="center" shrinkToFit="1"/>
      <protection locked="0"/>
    </xf>
    <xf numFmtId="0" fontId="0" fillId="0" borderId="2" xfId="0" applyNumberFormat="1" applyFont="1" applyFill="1" applyBorder="1" applyAlignment="1">
      <alignment horizontal="center" vertical="center" shrinkToFit="1"/>
    </xf>
    <xf numFmtId="0" fontId="0" fillId="0" borderId="3" xfId="0" applyNumberFormat="1" applyFont="1" applyFill="1" applyBorder="1" applyAlignment="1">
      <alignment horizontal="center" vertical="center" shrinkToFit="1"/>
    </xf>
    <xf numFmtId="0" fontId="0" fillId="0" borderId="4" xfId="0" applyBorder="1" applyAlignment="1">
      <alignment horizontal="center" vertical="top" shrinkToFit="1"/>
    </xf>
    <xf numFmtId="0" fontId="0" fillId="0" borderId="1" xfId="0" applyBorder="1" applyAlignment="1">
      <alignment horizontal="left" vertical="center" indent="1" shrinkToFit="1"/>
    </xf>
    <xf numFmtId="0" fontId="0" fillId="0" borderId="1" xfId="0" applyBorder="1" applyAlignment="1">
      <alignment horizontal="left" vertical="top" shrinkToFit="1"/>
    </xf>
    <xf numFmtId="0" fontId="0" fillId="0" borderId="1" xfId="0" applyBorder="1" applyAlignment="1">
      <alignment horizontal="center" vertical="center" shrinkToFit="1"/>
    </xf>
    <xf numFmtId="0" fontId="0" fillId="0" borderId="2" xfId="0" applyFill="1" applyBorder="1" applyAlignment="1">
      <alignment horizontal="left" vertical="center" shrinkToFit="1"/>
    </xf>
    <xf numFmtId="0" fontId="0" fillId="0" borderId="3" xfId="0" applyFill="1" applyBorder="1" applyAlignment="1">
      <alignment horizontal="left" vertical="center" shrinkToFit="1"/>
    </xf>
    <xf numFmtId="0" fontId="0" fillId="0" borderId="4" xfId="0" applyFill="1" applyBorder="1" applyAlignment="1">
      <alignment horizontal="left" vertical="center" shrinkToFit="1"/>
    </xf>
    <xf numFmtId="0" fontId="0" fillId="0" borderId="2" xfId="0" applyFill="1" applyBorder="1" applyAlignment="1">
      <alignment horizontal="left" vertical="top" wrapText="1"/>
    </xf>
    <xf numFmtId="0" fontId="0" fillId="0" borderId="3" xfId="0" applyFill="1" applyBorder="1" applyAlignment="1">
      <alignment horizontal="left" vertical="top" wrapText="1"/>
    </xf>
    <xf numFmtId="0" fontId="0" fillId="0" borderId="4" xfId="0" applyFill="1" applyBorder="1" applyAlignment="1">
      <alignment horizontal="left" vertical="top" wrapText="1"/>
    </xf>
    <xf numFmtId="0" fontId="14" fillId="0" borderId="2" xfId="0" applyFont="1" applyFill="1" applyBorder="1" applyAlignment="1">
      <alignment horizontal="left" vertical="top" wrapText="1" indent="1" shrinkToFit="1"/>
    </xf>
    <xf numFmtId="0" fontId="14" fillId="0" borderId="3" xfId="0" applyFont="1" applyFill="1" applyBorder="1" applyAlignment="1">
      <alignment horizontal="left" vertical="top" wrapText="1" indent="1" shrinkToFit="1"/>
    </xf>
    <xf numFmtId="0" fontId="14" fillId="0" borderId="4" xfId="0" applyFont="1" applyFill="1" applyBorder="1" applyAlignment="1">
      <alignment horizontal="left" vertical="top" wrapText="1" indent="1" shrinkToFit="1"/>
    </xf>
    <xf numFmtId="0" fontId="0" fillId="0" borderId="1" xfId="0" applyBorder="1" applyAlignment="1">
      <alignment horizontal="left" vertical="center" indent="1"/>
    </xf>
    <xf numFmtId="0" fontId="1" fillId="0" borderId="0" xfId="0" applyFont="1" applyAlignment="1">
      <alignment horizontal="left" vertical="top" wrapText="1" indent="2"/>
    </xf>
    <xf numFmtId="0" fontId="41" fillId="0" borderId="0" xfId="0" applyFont="1" applyFill="1" applyAlignment="1">
      <alignment horizontal="justify" vertical="top" wrapText="1"/>
    </xf>
    <xf numFmtId="0" fontId="0" fillId="0" borderId="0" xfId="0" applyFill="1" applyAlignment="1">
      <alignment horizontal="justify" vertical="top" wrapText="1"/>
    </xf>
    <xf numFmtId="0" fontId="3" fillId="0" borderId="0" xfId="1" applyAlignment="1">
      <alignment horizontal="left" vertical="center" shrinkToFit="1"/>
    </xf>
    <xf numFmtId="0" fontId="1" fillId="0" borderId="0" xfId="0" applyFont="1" applyAlignment="1">
      <alignment horizontal="left" vertical="top" wrapText="1"/>
    </xf>
    <xf numFmtId="0" fontId="40" fillId="0" borderId="0" xfId="0" applyFont="1" applyAlignment="1">
      <alignment horizontal="left" vertical="center" wrapText="1"/>
    </xf>
    <xf numFmtId="0" fontId="39" fillId="0" borderId="0" xfId="0" applyFont="1" applyAlignment="1">
      <alignment horizontal="left" vertical="center" wrapText="1"/>
    </xf>
  </cellXfs>
  <cellStyles count="7">
    <cellStyle name="Hyperlink" xfId="1" builtinId="8"/>
    <cellStyle name="Normal" xfId="0" builtinId="0" customBuiltin="1"/>
    <cellStyle name="Normal 2" xfId="2" xr:uid="{8DC456DB-A275-4FE2-9544-CFF1DEF2910E}"/>
    <cellStyle name="Normal 3" xfId="3" xr:uid="{17763C4F-0439-41F7-9874-22EB4401CA14}"/>
    <cellStyle name="Normal 4" xfId="4" xr:uid="{8BD80DA2-E0B2-42DD-BCB0-62DC5B6AD3B9}"/>
    <cellStyle name="Normal 5" xfId="5" xr:uid="{03F8CCEF-3BE7-4765-937C-1F4CE860BE6A}"/>
    <cellStyle name="Normal 6" xfId="6" xr:uid="{88BFED80-F346-43E6-B95F-1EE7187DDFFF}"/>
  </cellStyles>
  <dxfs count="5">
    <dxf>
      <font>
        <b/>
        <i val="0"/>
        <color rgb="FFFF0000"/>
      </font>
    </dxf>
    <dxf>
      <font>
        <color theme="0"/>
      </font>
    </dxf>
    <dxf>
      <font>
        <color theme="0"/>
      </font>
    </dxf>
    <dxf>
      <font>
        <color theme="0"/>
      </font>
    </dxf>
    <dxf>
      <font>
        <color theme="0"/>
      </font>
    </dxf>
  </dxfs>
  <tableStyles count="0" defaultTableStyle="TableStyleMedium2" defaultPivotStyle="PivotStyleLight16"/>
  <colors>
    <mruColors>
      <color rgb="FF0000FF"/>
      <color rgb="FFCCFF99"/>
      <color rgb="FFFFFF99"/>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absolute">
    <xdr:from>
      <xdr:col>0</xdr:col>
      <xdr:colOff>1009710</xdr:colOff>
      <xdr:row>0</xdr:row>
      <xdr:rowOff>76199</xdr:rowOff>
    </xdr:from>
    <xdr:to>
      <xdr:col>2</xdr:col>
      <xdr:colOff>3465043</xdr:colOff>
      <xdr:row>0</xdr:row>
      <xdr:rowOff>728517</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710" y="76199"/>
          <a:ext cx="4572000" cy="652318"/>
        </a:xfrm>
        <a:prstGeom prst="rect">
          <a:avLst/>
        </a:prstGeom>
        <a:noFill/>
        <a:ln>
          <a:noFill/>
        </a:ln>
      </xdr:spPr>
    </xdr:pic>
    <xdr:clientData/>
  </xdr:twoCellAnchor>
  <xdr:twoCellAnchor>
    <xdr:from>
      <xdr:col>0</xdr:col>
      <xdr:colOff>860786</xdr:colOff>
      <xdr:row>6</xdr:row>
      <xdr:rowOff>21166</xdr:rowOff>
    </xdr:from>
    <xdr:to>
      <xdr:col>2</xdr:col>
      <xdr:colOff>3443119</xdr:colOff>
      <xdr:row>16</xdr:row>
      <xdr:rowOff>77611</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860786" y="1788583"/>
          <a:ext cx="4593166" cy="2416528"/>
        </a:xfrm>
        <a:prstGeom prst="rect">
          <a:avLst/>
        </a:prstGeom>
        <a:noFill/>
        <a:ln w="254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6</xdr:col>
          <xdr:colOff>171450</xdr:colOff>
          <xdr:row>54</xdr:row>
          <xdr:rowOff>69850</xdr:rowOff>
        </xdr:to>
        <xdr:sp macro="" textlink="">
          <xdr:nvSpPr>
            <xdr:cNvPr id="35841" name="Object 1" hidden="1">
              <a:extLst>
                <a:ext uri="{63B3BB69-23CF-44E3-9099-C40C66FF867C}">
                  <a14:compatExt spid="_x0000_s35841"/>
                </a:ext>
                <a:ext uri="{FF2B5EF4-FFF2-40B4-BE49-F238E27FC236}">
                  <a16:creationId xmlns:a16="http://schemas.microsoft.com/office/drawing/2014/main" id="{00000000-0008-0000-1200-0000018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6</xdr:col>
          <xdr:colOff>171450</xdr:colOff>
          <xdr:row>35</xdr:row>
          <xdr:rowOff>69850</xdr:rowOff>
        </xdr:to>
        <xdr:sp macro="" textlink="">
          <xdr:nvSpPr>
            <xdr:cNvPr id="37889" name="Object 1" hidden="1">
              <a:extLst>
                <a:ext uri="{63B3BB69-23CF-44E3-9099-C40C66FF867C}">
                  <a14:compatExt spid="_x0000_s37889"/>
                </a:ext>
                <a:ext uri="{FF2B5EF4-FFF2-40B4-BE49-F238E27FC236}">
                  <a16:creationId xmlns:a16="http://schemas.microsoft.com/office/drawing/2014/main" id="{00000000-0008-0000-1400-0000019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28575</xdr:colOff>
      <xdr:row>16</xdr:row>
      <xdr:rowOff>38100</xdr:rowOff>
    </xdr:from>
    <xdr:to>
      <xdr:col>18</xdr:col>
      <xdr:colOff>47625</xdr:colOff>
      <xdr:row>17</xdr:row>
      <xdr:rowOff>142875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61975" y="3324225"/>
          <a:ext cx="3590925" cy="295275"/>
        </a:xfrm>
        <a:prstGeom prst="rect">
          <a:avLst/>
        </a:prstGeom>
        <a:noFill/>
        <a:ln w="9525" cmpd="sng">
          <a:solidFill>
            <a:schemeClr val="lt1">
              <a:shade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lang="en-US" sz="1100"/>
            <a:t> N/A yet on the website; please contact your</a:t>
          </a:r>
          <a:r>
            <a:rPr lang="en-US" sz="1100" baseline="0"/>
            <a:t> loan officer.</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57</xdr:row>
          <xdr:rowOff>285750</xdr:rowOff>
        </xdr:from>
        <xdr:to>
          <xdr:col>4</xdr:col>
          <xdr:colOff>0</xdr:colOff>
          <xdr:row>59</xdr:row>
          <xdr:rowOff>19050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4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39</xdr:row>
          <xdr:rowOff>57150</xdr:rowOff>
        </xdr:from>
        <xdr:to>
          <xdr:col>3</xdr:col>
          <xdr:colOff>0</xdr:colOff>
          <xdr:row>41</xdr:row>
          <xdr:rowOff>19050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4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59</xdr:row>
          <xdr:rowOff>57150</xdr:rowOff>
        </xdr:from>
        <xdr:to>
          <xdr:col>4</xdr:col>
          <xdr:colOff>0</xdr:colOff>
          <xdr:row>62</xdr:row>
          <xdr:rowOff>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4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61</xdr:row>
          <xdr:rowOff>247650</xdr:rowOff>
        </xdr:from>
        <xdr:to>
          <xdr:col>3</xdr:col>
          <xdr:colOff>0</xdr:colOff>
          <xdr:row>62</xdr:row>
          <xdr:rowOff>222250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4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63</xdr:row>
          <xdr:rowOff>69850</xdr:rowOff>
        </xdr:from>
        <xdr:to>
          <xdr:col>3</xdr:col>
          <xdr:colOff>0</xdr:colOff>
          <xdr:row>64</xdr:row>
          <xdr:rowOff>222250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4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65</xdr:row>
          <xdr:rowOff>57150</xdr:rowOff>
        </xdr:from>
        <xdr:to>
          <xdr:col>3</xdr:col>
          <xdr:colOff>0</xdr:colOff>
          <xdr:row>67</xdr:row>
          <xdr:rowOff>19050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4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67</xdr:row>
          <xdr:rowOff>57150</xdr:rowOff>
        </xdr:from>
        <xdr:to>
          <xdr:col>3</xdr:col>
          <xdr:colOff>0</xdr:colOff>
          <xdr:row>69</xdr:row>
          <xdr:rowOff>19050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4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71</xdr:row>
          <xdr:rowOff>31750</xdr:rowOff>
        </xdr:from>
        <xdr:to>
          <xdr:col>3</xdr:col>
          <xdr:colOff>0</xdr:colOff>
          <xdr:row>72</xdr:row>
          <xdr:rowOff>209550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4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73</xdr:row>
          <xdr:rowOff>57150</xdr:rowOff>
        </xdr:from>
        <xdr:to>
          <xdr:col>3</xdr:col>
          <xdr:colOff>0</xdr:colOff>
          <xdr:row>75</xdr:row>
          <xdr:rowOff>19050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4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75</xdr:row>
          <xdr:rowOff>57150</xdr:rowOff>
        </xdr:from>
        <xdr:to>
          <xdr:col>3</xdr:col>
          <xdr:colOff>0</xdr:colOff>
          <xdr:row>77</xdr:row>
          <xdr:rowOff>19050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4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83</xdr:row>
          <xdr:rowOff>19050</xdr:rowOff>
        </xdr:from>
        <xdr:to>
          <xdr:col>3</xdr:col>
          <xdr:colOff>0</xdr:colOff>
          <xdr:row>85</xdr:row>
          <xdr:rowOff>19050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4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85</xdr:row>
          <xdr:rowOff>57150</xdr:rowOff>
        </xdr:from>
        <xdr:to>
          <xdr:col>3</xdr:col>
          <xdr:colOff>0</xdr:colOff>
          <xdr:row>87</xdr:row>
          <xdr:rowOff>19050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4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87</xdr:row>
          <xdr:rowOff>57150</xdr:rowOff>
        </xdr:from>
        <xdr:to>
          <xdr:col>3</xdr:col>
          <xdr:colOff>0</xdr:colOff>
          <xdr:row>89</xdr:row>
          <xdr:rowOff>19050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4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9</xdr:row>
          <xdr:rowOff>57150</xdr:rowOff>
        </xdr:from>
        <xdr:to>
          <xdr:col>3</xdr:col>
          <xdr:colOff>0</xdr:colOff>
          <xdr:row>11</xdr:row>
          <xdr:rowOff>31750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4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11</xdr:row>
          <xdr:rowOff>31750</xdr:rowOff>
        </xdr:from>
        <xdr:to>
          <xdr:col>3</xdr:col>
          <xdr:colOff>0</xdr:colOff>
          <xdr:row>13</xdr:row>
          <xdr:rowOff>31750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400-00001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13</xdr:row>
          <xdr:rowOff>31750</xdr:rowOff>
        </xdr:from>
        <xdr:to>
          <xdr:col>3</xdr:col>
          <xdr:colOff>0</xdr:colOff>
          <xdr:row>15</xdr:row>
          <xdr:rowOff>31750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400-00001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15</xdr:row>
          <xdr:rowOff>31750</xdr:rowOff>
        </xdr:from>
        <xdr:to>
          <xdr:col>3</xdr:col>
          <xdr:colOff>0</xdr:colOff>
          <xdr:row>17</xdr:row>
          <xdr:rowOff>31750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17</xdr:row>
          <xdr:rowOff>31750</xdr:rowOff>
        </xdr:from>
        <xdr:to>
          <xdr:col>3</xdr:col>
          <xdr:colOff>0</xdr:colOff>
          <xdr:row>19</xdr:row>
          <xdr:rowOff>31750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19</xdr:row>
          <xdr:rowOff>31750</xdr:rowOff>
        </xdr:from>
        <xdr:to>
          <xdr:col>3</xdr:col>
          <xdr:colOff>0</xdr:colOff>
          <xdr:row>21</xdr:row>
          <xdr:rowOff>31750</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21</xdr:row>
          <xdr:rowOff>31750</xdr:rowOff>
        </xdr:from>
        <xdr:to>
          <xdr:col>3</xdr:col>
          <xdr:colOff>0</xdr:colOff>
          <xdr:row>23</xdr:row>
          <xdr:rowOff>31750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23</xdr:row>
          <xdr:rowOff>31750</xdr:rowOff>
        </xdr:from>
        <xdr:to>
          <xdr:col>3</xdr:col>
          <xdr:colOff>0</xdr:colOff>
          <xdr:row>25</xdr:row>
          <xdr:rowOff>31750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25</xdr:row>
          <xdr:rowOff>31750</xdr:rowOff>
        </xdr:from>
        <xdr:to>
          <xdr:col>3</xdr:col>
          <xdr:colOff>0</xdr:colOff>
          <xdr:row>27</xdr:row>
          <xdr:rowOff>31750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27</xdr:row>
          <xdr:rowOff>31750</xdr:rowOff>
        </xdr:from>
        <xdr:to>
          <xdr:col>3</xdr:col>
          <xdr:colOff>0</xdr:colOff>
          <xdr:row>29</xdr:row>
          <xdr:rowOff>31750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29</xdr:row>
          <xdr:rowOff>31750</xdr:rowOff>
        </xdr:from>
        <xdr:to>
          <xdr:col>3</xdr:col>
          <xdr:colOff>0</xdr:colOff>
          <xdr:row>31</xdr:row>
          <xdr:rowOff>31750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33</xdr:row>
          <xdr:rowOff>57150</xdr:rowOff>
        </xdr:from>
        <xdr:to>
          <xdr:col>3</xdr:col>
          <xdr:colOff>0</xdr:colOff>
          <xdr:row>35</xdr:row>
          <xdr:rowOff>31750</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35</xdr:row>
          <xdr:rowOff>57150</xdr:rowOff>
        </xdr:from>
        <xdr:to>
          <xdr:col>3</xdr:col>
          <xdr:colOff>0</xdr:colOff>
          <xdr:row>37</xdr:row>
          <xdr:rowOff>19050</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43</xdr:row>
          <xdr:rowOff>171450</xdr:rowOff>
        </xdr:from>
        <xdr:to>
          <xdr:col>3</xdr:col>
          <xdr:colOff>0</xdr:colOff>
          <xdr:row>45</xdr:row>
          <xdr:rowOff>38100</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41</xdr:row>
          <xdr:rowOff>171450</xdr:rowOff>
        </xdr:from>
        <xdr:to>
          <xdr:col>3</xdr:col>
          <xdr:colOff>0</xdr:colOff>
          <xdr:row>43</xdr:row>
          <xdr:rowOff>38100</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56</xdr:row>
          <xdr:rowOff>0</xdr:rowOff>
        </xdr:from>
        <xdr:to>
          <xdr:col>3</xdr:col>
          <xdr:colOff>0</xdr:colOff>
          <xdr:row>57</xdr:row>
          <xdr:rowOff>38100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400-00002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45</xdr:row>
          <xdr:rowOff>171450</xdr:rowOff>
        </xdr:from>
        <xdr:to>
          <xdr:col>3</xdr:col>
          <xdr:colOff>0</xdr:colOff>
          <xdr:row>47</xdr:row>
          <xdr:rowOff>38100</xdr:rowOff>
        </xdr:to>
        <xdr:sp macro="" textlink="">
          <xdr:nvSpPr>
            <xdr:cNvPr id="19490" name="Check Box 34" hidden="1">
              <a:extLst>
                <a:ext uri="{63B3BB69-23CF-44E3-9099-C40C66FF867C}">
                  <a14:compatExt spid="_x0000_s19490"/>
                </a:ext>
                <a:ext uri="{FF2B5EF4-FFF2-40B4-BE49-F238E27FC236}">
                  <a16:creationId xmlns:a16="http://schemas.microsoft.com/office/drawing/2014/main" id="{00000000-0008-0000-0400-00002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47</xdr:row>
          <xdr:rowOff>171450</xdr:rowOff>
        </xdr:from>
        <xdr:to>
          <xdr:col>3</xdr:col>
          <xdr:colOff>0</xdr:colOff>
          <xdr:row>49</xdr:row>
          <xdr:rowOff>38100</xdr:rowOff>
        </xdr:to>
        <xdr:sp macro="" textlink="">
          <xdr:nvSpPr>
            <xdr:cNvPr id="19491" name="Check Box 35" hidden="1">
              <a:extLst>
                <a:ext uri="{63B3BB69-23CF-44E3-9099-C40C66FF867C}">
                  <a14:compatExt spid="_x0000_s19491"/>
                </a:ext>
                <a:ext uri="{FF2B5EF4-FFF2-40B4-BE49-F238E27FC236}">
                  <a16:creationId xmlns:a16="http://schemas.microsoft.com/office/drawing/2014/main" id="{00000000-0008-0000-0400-00002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49</xdr:row>
          <xdr:rowOff>171450</xdr:rowOff>
        </xdr:from>
        <xdr:to>
          <xdr:col>3</xdr:col>
          <xdr:colOff>0</xdr:colOff>
          <xdr:row>51</xdr:row>
          <xdr:rowOff>38100</xdr:rowOff>
        </xdr:to>
        <xdr:sp macro="" textlink="">
          <xdr:nvSpPr>
            <xdr:cNvPr id="19492" name="Check Box 36" hidden="1">
              <a:extLst>
                <a:ext uri="{63B3BB69-23CF-44E3-9099-C40C66FF867C}">
                  <a14:compatExt spid="_x0000_s19492"/>
                </a:ext>
                <a:ext uri="{FF2B5EF4-FFF2-40B4-BE49-F238E27FC236}">
                  <a16:creationId xmlns:a16="http://schemas.microsoft.com/office/drawing/2014/main" id="{00000000-0008-0000-04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51</xdr:row>
          <xdr:rowOff>171450</xdr:rowOff>
        </xdr:from>
        <xdr:to>
          <xdr:col>3</xdr:col>
          <xdr:colOff>0</xdr:colOff>
          <xdr:row>52</xdr:row>
          <xdr:rowOff>222250</xdr:rowOff>
        </xdr:to>
        <xdr:sp macro="" textlink="">
          <xdr:nvSpPr>
            <xdr:cNvPr id="19493" name="Check Box 37" hidden="1">
              <a:extLst>
                <a:ext uri="{63B3BB69-23CF-44E3-9099-C40C66FF867C}">
                  <a14:compatExt spid="_x0000_s19493"/>
                </a:ext>
                <a:ext uri="{FF2B5EF4-FFF2-40B4-BE49-F238E27FC236}">
                  <a16:creationId xmlns:a16="http://schemas.microsoft.com/office/drawing/2014/main" id="{00000000-0008-0000-04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53</xdr:row>
          <xdr:rowOff>171450</xdr:rowOff>
        </xdr:from>
        <xdr:to>
          <xdr:col>3</xdr:col>
          <xdr:colOff>0</xdr:colOff>
          <xdr:row>55</xdr:row>
          <xdr:rowOff>38100</xdr:rowOff>
        </xdr:to>
        <xdr:sp macro="" textlink="">
          <xdr:nvSpPr>
            <xdr:cNvPr id="19494" name="Check Box 38" hidden="1">
              <a:extLst>
                <a:ext uri="{63B3BB69-23CF-44E3-9099-C40C66FF867C}">
                  <a14:compatExt spid="_x0000_s19494"/>
                </a:ext>
                <a:ext uri="{FF2B5EF4-FFF2-40B4-BE49-F238E27FC236}">
                  <a16:creationId xmlns:a16="http://schemas.microsoft.com/office/drawing/2014/main" id="{00000000-0008-0000-0400-00002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77</xdr:row>
          <xdr:rowOff>57150</xdr:rowOff>
        </xdr:from>
        <xdr:to>
          <xdr:col>3</xdr:col>
          <xdr:colOff>0</xdr:colOff>
          <xdr:row>79</xdr:row>
          <xdr:rowOff>19050</xdr:rowOff>
        </xdr:to>
        <xdr:sp macro="" textlink="">
          <xdr:nvSpPr>
            <xdr:cNvPr id="19495" name="Check Box 39" hidden="1">
              <a:extLst>
                <a:ext uri="{63B3BB69-23CF-44E3-9099-C40C66FF867C}">
                  <a14:compatExt spid="_x0000_s19495"/>
                </a:ext>
                <a:ext uri="{FF2B5EF4-FFF2-40B4-BE49-F238E27FC236}">
                  <a16:creationId xmlns:a16="http://schemas.microsoft.com/office/drawing/2014/main" id="{00000000-0008-0000-0400-00002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89</xdr:row>
          <xdr:rowOff>57150</xdr:rowOff>
        </xdr:from>
        <xdr:to>
          <xdr:col>3</xdr:col>
          <xdr:colOff>0</xdr:colOff>
          <xdr:row>91</xdr:row>
          <xdr:rowOff>19050</xdr:rowOff>
        </xdr:to>
        <xdr:sp macro="" textlink="">
          <xdr:nvSpPr>
            <xdr:cNvPr id="19496" name="Check Box 40" hidden="1">
              <a:extLst>
                <a:ext uri="{63B3BB69-23CF-44E3-9099-C40C66FF867C}">
                  <a14:compatExt spid="_x0000_s19496"/>
                </a:ext>
                <a:ext uri="{FF2B5EF4-FFF2-40B4-BE49-F238E27FC236}">
                  <a16:creationId xmlns:a16="http://schemas.microsoft.com/office/drawing/2014/main" id="{00000000-0008-0000-0400-00002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37</xdr:row>
          <xdr:rowOff>31750</xdr:rowOff>
        </xdr:from>
        <xdr:to>
          <xdr:col>3</xdr:col>
          <xdr:colOff>0</xdr:colOff>
          <xdr:row>38</xdr:row>
          <xdr:rowOff>0</xdr:rowOff>
        </xdr:to>
        <xdr:sp macro="" textlink="">
          <xdr:nvSpPr>
            <xdr:cNvPr id="19497" name="Check Box 41" hidden="1">
              <a:extLst>
                <a:ext uri="{63B3BB69-23CF-44E3-9099-C40C66FF867C}">
                  <a14:compatExt spid="_x0000_s19497"/>
                </a:ext>
                <a:ext uri="{FF2B5EF4-FFF2-40B4-BE49-F238E27FC236}">
                  <a16:creationId xmlns:a16="http://schemas.microsoft.com/office/drawing/2014/main" id="{00000000-0008-0000-0400-00002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31750</xdr:colOff>
          <xdr:row>86</xdr:row>
          <xdr:rowOff>31750</xdr:rowOff>
        </xdr:from>
        <xdr:to>
          <xdr:col>5</xdr:col>
          <xdr:colOff>31750</xdr:colOff>
          <xdr:row>88</xdr:row>
          <xdr:rowOff>31750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6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88</xdr:row>
          <xdr:rowOff>31750</xdr:rowOff>
        </xdr:from>
        <xdr:to>
          <xdr:col>5</xdr:col>
          <xdr:colOff>31750</xdr:colOff>
          <xdr:row>90</xdr:row>
          <xdr:rowOff>31750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6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90</xdr:row>
          <xdr:rowOff>31750</xdr:rowOff>
        </xdr:from>
        <xdr:to>
          <xdr:col>5</xdr:col>
          <xdr:colOff>31750</xdr:colOff>
          <xdr:row>92</xdr:row>
          <xdr:rowOff>31750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6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122</xdr:row>
          <xdr:rowOff>171450</xdr:rowOff>
        </xdr:from>
        <xdr:to>
          <xdr:col>3</xdr:col>
          <xdr:colOff>31750</xdr:colOff>
          <xdr:row>124</xdr:row>
          <xdr:rowOff>19050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6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123</xdr:row>
          <xdr:rowOff>171450</xdr:rowOff>
        </xdr:from>
        <xdr:to>
          <xdr:col>3</xdr:col>
          <xdr:colOff>31750</xdr:colOff>
          <xdr:row>125</xdr:row>
          <xdr:rowOff>19050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6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31750</xdr:colOff>
          <xdr:row>51</xdr:row>
          <xdr:rowOff>171450</xdr:rowOff>
        </xdr:from>
        <xdr:to>
          <xdr:col>18</xdr:col>
          <xdr:colOff>31750</xdr:colOff>
          <xdr:row>54</xdr:row>
          <xdr:rowOff>19050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7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51</xdr:row>
          <xdr:rowOff>171450</xdr:rowOff>
        </xdr:from>
        <xdr:to>
          <xdr:col>21</xdr:col>
          <xdr:colOff>31750</xdr:colOff>
          <xdr:row>54</xdr:row>
          <xdr:rowOff>19050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7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49</xdr:row>
          <xdr:rowOff>171450</xdr:rowOff>
        </xdr:from>
        <xdr:to>
          <xdr:col>18</xdr:col>
          <xdr:colOff>31750</xdr:colOff>
          <xdr:row>52</xdr:row>
          <xdr:rowOff>19050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7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49</xdr:row>
          <xdr:rowOff>171450</xdr:rowOff>
        </xdr:from>
        <xdr:to>
          <xdr:col>21</xdr:col>
          <xdr:colOff>31750</xdr:colOff>
          <xdr:row>52</xdr:row>
          <xdr:rowOff>19050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7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59</xdr:row>
          <xdr:rowOff>171450</xdr:rowOff>
        </xdr:from>
        <xdr:to>
          <xdr:col>4</xdr:col>
          <xdr:colOff>31750</xdr:colOff>
          <xdr:row>61</xdr:row>
          <xdr:rowOff>31750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7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61</xdr:row>
          <xdr:rowOff>171450</xdr:rowOff>
        </xdr:from>
        <xdr:to>
          <xdr:col>4</xdr:col>
          <xdr:colOff>31750</xdr:colOff>
          <xdr:row>63</xdr:row>
          <xdr:rowOff>31750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7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61</xdr:row>
          <xdr:rowOff>171450</xdr:rowOff>
        </xdr:from>
        <xdr:to>
          <xdr:col>4</xdr:col>
          <xdr:colOff>31750</xdr:colOff>
          <xdr:row>63</xdr:row>
          <xdr:rowOff>31750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7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63</xdr:row>
          <xdr:rowOff>171450</xdr:rowOff>
        </xdr:from>
        <xdr:to>
          <xdr:col>4</xdr:col>
          <xdr:colOff>31750</xdr:colOff>
          <xdr:row>65</xdr:row>
          <xdr:rowOff>31750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7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63</xdr:row>
          <xdr:rowOff>171450</xdr:rowOff>
        </xdr:from>
        <xdr:to>
          <xdr:col>4</xdr:col>
          <xdr:colOff>31750</xdr:colOff>
          <xdr:row>65</xdr:row>
          <xdr:rowOff>31750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7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59</xdr:row>
          <xdr:rowOff>171450</xdr:rowOff>
        </xdr:from>
        <xdr:to>
          <xdr:col>18</xdr:col>
          <xdr:colOff>31750</xdr:colOff>
          <xdr:row>61</xdr:row>
          <xdr:rowOff>31750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7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59</xdr:row>
          <xdr:rowOff>171450</xdr:rowOff>
        </xdr:from>
        <xdr:to>
          <xdr:col>18</xdr:col>
          <xdr:colOff>31750</xdr:colOff>
          <xdr:row>61</xdr:row>
          <xdr:rowOff>31750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7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61</xdr:row>
          <xdr:rowOff>171450</xdr:rowOff>
        </xdr:from>
        <xdr:to>
          <xdr:col>18</xdr:col>
          <xdr:colOff>31750</xdr:colOff>
          <xdr:row>63</xdr:row>
          <xdr:rowOff>31750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7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61</xdr:row>
          <xdr:rowOff>171450</xdr:rowOff>
        </xdr:from>
        <xdr:to>
          <xdr:col>18</xdr:col>
          <xdr:colOff>31750</xdr:colOff>
          <xdr:row>63</xdr:row>
          <xdr:rowOff>31750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7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67</xdr:row>
          <xdr:rowOff>0</xdr:rowOff>
        </xdr:from>
        <xdr:to>
          <xdr:col>18</xdr:col>
          <xdr:colOff>31750</xdr:colOff>
          <xdr:row>68</xdr:row>
          <xdr:rowOff>31750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7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67</xdr:row>
          <xdr:rowOff>0</xdr:rowOff>
        </xdr:from>
        <xdr:to>
          <xdr:col>21</xdr:col>
          <xdr:colOff>31750</xdr:colOff>
          <xdr:row>68</xdr:row>
          <xdr:rowOff>31750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7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31750</xdr:colOff>
          <xdr:row>24</xdr:row>
          <xdr:rowOff>0</xdr:rowOff>
        </xdr:from>
        <xdr:to>
          <xdr:col>21</xdr:col>
          <xdr:colOff>31750</xdr:colOff>
          <xdr:row>25</xdr:row>
          <xdr:rowOff>31750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E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31750</xdr:colOff>
          <xdr:row>24</xdr:row>
          <xdr:rowOff>0</xdr:rowOff>
        </xdr:from>
        <xdr:to>
          <xdr:col>24</xdr:col>
          <xdr:colOff>31750</xdr:colOff>
          <xdr:row>25</xdr:row>
          <xdr:rowOff>31750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E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38</xdr:row>
          <xdr:rowOff>0</xdr:rowOff>
        </xdr:from>
        <xdr:to>
          <xdr:col>21</xdr:col>
          <xdr:colOff>31750</xdr:colOff>
          <xdr:row>39</xdr:row>
          <xdr:rowOff>31750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E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31750</xdr:colOff>
          <xdr:row>38</xdr:row>
          <xdr:rowOff>0</xdr:rowOff>
        </xdr:from>
        <xdr:to>
          <xdr:col>24</xdr:col>
          <xdr:colOff>31750</xdr:colOff>
          <xdr:row>39</xdr:row>
          <xdr:rowOff>31750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E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18</xdr:row>
          <xdr:rowOff>19050</xdr:rowOff>
        </xdr:from>
        <xdr:to>
          <xdr:col>2</xdr:col>
          <xdr:colOff>228600</xdr:colOff>
          <xdr:row>18</xdr:row>
          <xdr:rowOff>222250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F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19</xdr:row>
          <xdr:rowOff>19050</xdr:rowOff>
        </xdr:from>
        <xdr:to>
          <xdr:col>2</xdr:col>
          <xdr:colOff>228600</xdr:colOff>
          <xdr:row>19</xdr:row>
          <xdr:rowOff>222250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F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20</xdr:row>
          <xdr:rowOff>19050</xdr:rowOff>
        </xdr:from>
        <xdr:to>
          <xdr:col>2</xdr:col>
          <xdr:colOff>228600</xdr:colOff>
          <xdr:row>20</xdr:row>
          <xdr:rowOff>222250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F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21</xdr:row>
          <xdr:rowOff>19050</xdr:rowOff>
        </xdr:from>
        <xdr:to>
          <xdr:col>2</xdr:col>
          <xdr:colOff>228600</xdr:colOff>
          <xdr:row>21</xdr:row>
          <xdr:rowOff>222250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F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22</xdr:row>
          <xdr:rowOff>19050</xdr:rowOff>
        </xdr:from>
        <xdr:to>
          <xdr:col>2</xdr:col>
          <xdr:colOff>228600</xdr:colOff>
          <xdr:row>23</xdr:row>
          <xdr:rowOff>38100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F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23</xdr:row>
          <xdr:rowOff>19050</xdr:rowOff>
        </xdr:from>
        <xdr:to>
          <xdr:col>2</xdr:col>
          <xdr:colOff>228600</xdr:colOff>
          <xdr:row>24</xdr:row>
          <xdr:rowOff>38100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F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35</xdr:row>
          <xdr:rowOff>0</xdr:rowOff>
        </xdr:from>
        <xdr:to>
          <xdr:col>26</xdr:col>
          <xdr:colOff>31750</xdr:colOff>
          <xdr:row>36</xdr:row>
          <xdr:rowOff>31750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F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31750</xdr:colOff>
          <xdr:row>35</xdr:row>
          <xdr:rowOff>0</xdr:rowOff>
        </xdr:from>
        <xdr:to>
          <xdr:col>28</xdr:col>
          <xdr:colOff>31750</xdr:colOff>
          <xdr:row>36</xdr:row>
          <xdr:rowOff>31750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F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42</xdr:row>
          <xdr:rowOff>0</xdr:rowOff>
        </xdr:from>
        <xdr:to>
          <xdr:col>26</xdr:col>
          <xdr:colOff>31750</xdr:colOff>
          <xdr:row>43</xdr:row>
          <xdr:rowOff>31750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F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31750</xdr:colOff>
          <xdr:row>42</xdr:row>
          <xdr:rowOff>0</xdr:rowOff>
        </xdr:from>
        <xdr:to>
          <xdr:col>28</xdr:col>
          <xdr:colOff>31750</xdr:colOff>
          <xdr:row>43</xdr:row>
          <xdr:rowOff>31750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F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42</xdr:row>
          <xdr:rowOff>0</xdr:rowOff>
        </xdr:from>
        <xdr:to>
          <xdr:col>26</xdr:col>
          <xdr:colOff>31750</xdr:colOff>
          <xdr:row>43</xdr:row>
          <xdr:rowOff>31750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F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31750</xdr:colOff>
          <xdr:row>42</xdr:row>
          <xdr:rowOff>0</xdr:rowOff>
        </xdr:from>
        <xdr:to>
          <xdr:col>28</xdr:col>
          <xdr:colOff>31750</xdr:colOff>
          <xdr:row>43</xdr:row>
          <xdr:rowOff>31750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F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50</xdr:row>
          <xdr:rowOff>0</xdr:rowOff>
        </xdr:from>
        <xdr:to>
          <xdr:col>26</xdr:col>
          <xdr:colOff>31750</xdr:colOff>
          <xdr:row>51</xdr:row>
          <xdr:rowOff>31750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F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31750</xdr:colOff>
          <xdr:row>50</xdr:row>
          <xdr:rowOff>0</xdr:rowOff>
        </xdr:from>
        <xdr:to>
          <xdr:col>28</xdr:col>
          <xdr:colOff>31750</xdr:colOff>
          <xdr:row>51</xdr:row>
          <xdr:rowOff>31750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F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59</xdr:row>
          <xdr:rowOff>0</xdr:rowOff>
        </xdr:from>
        <xdr:to>
          <xdr:col>11</xdr:col>
          <xdr:colOff>31750</xdr:colOff>
          <xdr:row>60</xdr:row>
          <xdr:rowOff>31750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F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58</xdr:row>
          <xdr:rowOff>0</xdr:rowOff>
        </xdr:from>
        <xdr:to>
          <xdr:col>11</xdr:col>
          <xdr:colOff>31750</xdr:colOff>
          <xdr:row>59</xdr:row>
          <xdr:rowOff>31750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F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60</xdr:row>
          <xdr:rowOff>0</xdr:rowOff>
        </xdr:from>
        <xdr:to>
          <xdr:col>11</xdr:col>
          <xdr:colOff>31750</xdr:colOff>
          <xdr:row>61</xdr:row>
          <xdr:rowOff>31750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F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59</xdr:row>
          <xdr:rowOff>0</xdr:rowOff>
        </xdr:from>
        <xdr:to>
          <xdr:col>11</xdr:col>
          <xdr:colOff>31750</xdr:colOff>
          <xdr:row>60</xdr:row>
          <xdr:rowOff>31750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F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63</xdr:row>
          <xdr:rowOff>0</xdr:rowOff>
        </xdr:from>
        <xdr:to>
          <xdr:col>11</xdr:col>
          <xdr:colOff>31750</xdr:colOff>
          <xdr:row>64</xdr:row>
          <xdr:rowOff>31750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F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62</xdr:row>
          <xdr:rowOff>0</xdr:rowOff>
        </xdr:from>
        <xdr:to>
          <xdr:col>11</xdr:col>
          <xdr:colOff>31750</xdr:colOff>
          <xdr:row>63</xdr:row>
          <xdr:rowOff>31750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F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63</xdr:row>
          <xdr:rowOff>0</xdr:rowOff>
        </xdr:from>
        <xdr:to>
          <xdr:col>11</xdr:col>
          <xdr:colOff>31750</xdr:colOff>
          <xdr:row>64</xdr:row>
          <xdr:rowOff>31750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F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64</xdr:row>
          <xdr:rowOff>0</xdr:rowOff>
        </xdr:from>
        <xdr:to>
          <xdr:col>11</xdr:col>
          <xdr:colOff>31750</xdr:colOff>
          <xdr:row>65</xdr:row>
          <xdr:rowOff>31750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F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63</xdr:row>
          <xdr:rowOff>0</xdr:rowOff>
        </xdr:from>
        <xdr:to>
          <xdr:col>11</xdr:col>
          <xdr:colOff>31750</xdr:colOff>
          <xdr:row>64</xdr:row>
          <xdr:rowOff>31750</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F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64</xdr:row>
          <xdr:rowOff>0</xdr:rowOff>
        </xdr:from>
        <xdr:to>
          <xdr:col>11</xdr:col>
          <xdr:colOff>31750</xdr:colOff>
          <xdr:row>65</xdr:row>
          <xdr:rowOff>31750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F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63</xdr:row>
          <xdr:rowOff>0</xdr:rowOff>
        </xdr:from>
        <xdr:to>
          <xdr:col>11</xdr:col>
          <xdr:colOff>31750</xdr:colOff>
          <xdr:row>64</xdr:row>
          <xdr:rowOff>31750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F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64</xdr:row>
          <xdr:rowOff>0</xdr:rowOff>
        </xdr:from>
        <xdr:to>
          <xdr:col>11</xdr:col>
          <xdr:colOff>31750</xdr:colOff>
          <xdr:row>65</xdr:row>
          <xdr:rowOff>31750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F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63</xdr:row>
          <xdr:rowOff>0</xdr:rowOff>
        </xdr:from>
        <xdr:to>
          <xdr:col>11</xdr:col>
          <xdr:colOff>31750</xdr:colOff>
          <xdr:row>64</xdr:row>
          <xdr:rowOff>31750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F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31750</xdr:colOff>
          <xdr:row>25</xdr:row>
          <xdr:rowOff>0</xdr:rowOff>
        </xdr:from>
        <xdr:to>
          <xdr:col>16</xdr:col>
          <xdr:colOff>31750</xdr:colOff>
          <xdr:row>26</xdr:row>
          <xdr:rowOff>31750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10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25</xdr:row>
          <xdr:rowOff>0</xdr:rowOff>
        </xdr:from>
        <xdr:to>
          <xdr:col>18</xdr:col>
          <xdr:colOff>31750</xdr:colOff>
          <xdr:row>26</xdr:row>
          <xdr:rowOff>31750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10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25</xdr:row>
          <xdr:rowOff>0</xdr:rowOff>
        </xdr:from>
        <xdr:to>
          <xdr:col>16</xdr:col>
          <xdr:colOff>31750</xdr:colOff>
          <xdr:row>26</xdr:row>
          <xdr:rowOff>31750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10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25</xdr:row>
          <xdr:rowOff>0</xdr:rowOff>
        </xdr:from>
        <xdr:to>
          <xdr:col>18</xdr:col>
          <xdr:colOff>31750</xdr:colOff>
          <xdr:row>26</xdr:row>
          <xdr:rowOff>31750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10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33</xdr:row>
          <xdr:rowOff>0</xdr:rowOff>
        </xdr:from>
        <xdr:to>
          <xdr:col>3</xdr:col>
          <xdr:colOff>31750</xdr:colOff>
          <xdr:row>34</xdr:row>
          <xdr:rowOff>31750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10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33</xdr:row>
          <xdr:rowOff>0</xdr:rowOff>
        </xdr:from>
        <xdr:to>
          <xdr:col>5</xdr:col>
          <xdr:colOff>31750</xdr:colOff>
          <xdr:row>34</xdr:row>
          <xdr:rowOff>31750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10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33</xdr:row>
          <xdr:rowOff>0</xdr:rowOff>
        </xdr:from>
        <xdr:to>
          <xdr:col>3</xdr:col>
          <xdr:colOff>31750</xdr:colOff>
          <xdr:row>34</xdr:row>
          <xdr:rowOff>31750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10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33</xdr:row>
          <xdr:rowOff>0</xdr:rowOff>
        </xdr:from>
        <xdr:to>
          <xdr:col>5</xdr:col>
          <xdr:colOff>31750</xdr:colOff>
          <xdr:row>34</xdr:row>
          <xdr:rowOff>31750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10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102</xdr:row>
          <xdr:rowOff>0</xdr:rowOff>
        </xdr:from>
        <xdr:to>
          <xdr:col>6</xdr:col>
          <xdr:colOff>171450</xdr:colOff>
          <xdr:row>107</xdr:row>
          <xdr:rowOff>0</xdr:rowOff>
        </xdr:to>
        <xdr:sp macro="" textlink="">
          <xdr:nvSpPr>
            <xdr:cNvPr id="25602" name="Object 2" hidden="1">
              <a:extLst>
                <a:ext uri="{63B3BB69-23CF-44E3-9099-C40C66FF867C}">
                  <a14:compatExt spid="_x0000_s25602"/>
                </a:ext>
                <a:ext uri="{FF2B5EF4-FFF2-40B4-BE49-F238E27FC236}">
                  <a16:creationId xmlns:a16="http://schemas.microsoft.com/office/drawing/2014/main" id="{00000000-0008-0000-1100-0000026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61.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67.xml"/><Relationship Id="rId18" Type="http://schemas.openxmlformats.org/officeDocument/2006/relationships/ctrlProp" Target="../ctrlProps/ctrlProp72.xml"/><Relationship Id="rId26" Type="http://schemas.openxmlformats.org/officeDocument/2006/relationships/ctrlProp" Target="../ctrlProps/ctrlProp80.xml"/><Relationship Id="rId3" Type="http://schemas.openxmlformats.org/officeDocument/2006/relationships/hyperlink" Target="https://www.revisor.mn.gov/statutes/cite/444.075" TargetMode="External"/><Relationship Id="rId21" Type="http://schemas.openxmlformats.org/officeDocument/2006/relationships/ctrlProp" Target="../ctrlProps/ctrlProp75.xml"/><Relationship Id="rId34" Type="http://schemas.openxmlformats.org/officeDocument/2006/relationships/ctrlProp" Target="../ctrlProps/ctrlProp88.xml"/><Relationship Id="rId7" Type="http://schemas.openxmlformats.org/officeDocument/2006/relationships/vmlDrawing" Target="../drawings/vmlDrawing5.vml"/><Relationship Id="rId12" Type="http://schemas.openxmlformats.org/officeDocument/2006/relationships/ctrlProp" Target="../ctrlProps/ctrlProp66.xml"/><Relationship Id="rId17" Type="http://schemas.openxmlformats.org/officeDocument/2006/relationships/ctrlProp" Target="../ctrlProps/ctrlProp71.xml"/><Relationship Id="rId25" Type="http://schemas.openxmlformats.org/officeDocument/2006/relationships/ctrlProp" Target="../ctrlProps/ctrlProp79.xml"/><Relationship Id="rId33" Type="http://schemas.openxmlformats.org/officeDocument/2006/relationships/ctrlProp" Target="../ctrlProps/ctrlProp87.xml"/><Relationship Id="rId2" Type="http://schemas.openxmlformats.org/officeDocument/2006/relationships/hyperlink" Target="https://www.revisor.mn.gov/statutes/cite/429" TargetMode="External"/><Relationship Id="rId16" Type="http://schemas.openxmlformats.org/officeDocument/2006/relationships/ctrlProp" Target="../ctrlProps/ctrlProp70.xml"/><Relationship Id="rId20" Type="http://schemas.openxmlformats.org/officeDocument/2006/relationships/ctrlProp" Target="../ctrlProps/ctrlProp74.xml"/><Relationship Id="rId29" Type="http://schemas.openxmlformats.org/officeDocument/2006/relationships/ctrlProp" Target="../ctrlProps/ctrlProp83.xml"/><Relationship Id="rId1" Type="http://schemas.openxmlformats.org/officeDocument/2006/relationships/hyperlink" Target="https://www.revisor.mn.gov/statutes/cite/115.46" TargetMode="External"/><Relationship Id="rId6" Type="http://schemas.openxmlformats.org/officeDocument/2006/relationships/drawing" Target="../drawings/drawing7.xml"/><Relationship Id="rId11" Type="http://schemas.openxmlformats.org/officeDocument/2006/relationships/ctrlProp" Target="../ctrlProps/ctrlProp65.xml"/><Relationship Id="rId24" Type="http://schemas.openxmlformats.org/officeDocument/2006/relationships/ctrlProp" Target="../ctrlProps/ctrlProp78.xml"/><Relationship Id="rId32" Type="http://schemas.openxmlformats.org/officeDocument/2006/relationships/ctrlProp" Target="../ctrlProps/ctrlProp86.xml"/><Relationship Id="rId5" Type="http://schemas.openxmlformats.org/officeDocument/2006/relationships/printerSettings" Target="../printerSettings/printerSettings16.bin"/><Relationship Id="rId15" Type="http://schemas.openxmlformats.org/officeDocument/2006/relationships/ctrlProp" Target="../ctrlProps/ctrlProp69.xml"/><Relationship Id="rId23" Type="http://schemas.openxmlformats.org/officeDocument/2006/relationships/ctrlProp" Target="../ctrlProps/ctrlProp77.xml"/><Relationship Id="rId28" Type="http://schemas.openxmlformats.org/officeDocument/2006/relationships/ctrlProp" Target="../ctrlProps/ctrlProp82.xml"/><Relationship Id="rId10" Type="http://schemas.openxmlformats.org/officeDocument/2006/relationships/ctrlProp" Target="../ctrlProps/ctrlProp64.xml"/><Relationship Id="rId19" Type="http://schemas.openxmlformats.org/officeDocument/2006/relationships/ctrlProp" Target="../ctrlProps/ctrlProp73.xml"/><Relationship Id="rId31" Type="http://schemas.openxmlformats.org/officeDocument/2006/relationships/ctrlProp" Target="../ctrlProps/ctrlProp85.xml"/><Relationship Id="rId4" Type="http://schemas.openxmlformats.org/officeDocument/2006/relationships/hyperlink" Target="https://www.revisor.mn.gov/statutes/cite/475" TargetMode="Externa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 Id="rId27" Type="http://schemas.openxmlformats.org/officeDocument/2006/relationships/ctrlProp" Target="../ctrlProps/ctrlProp81.xml"/><Relationship Id="rId30" Type="http://schemas.openxmlformats.org/officeDocument/2006/relationships/ctrlProp" Target="../ctrlProps/ctrlProp84.xml"/><Relationship Id="rId8" Type="http://schemas.openxmlformats.org/officeDocument/2006/relationships/ctrlProp" Target="../ctrlProps/ctrlProp62.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93.xml"/><Relationship Id="rId3" Type="http://schemas.openxmlformats.org/officeDocument/2006/relationships/vmlDrawing" Target="../drawings/vmlDrawing6.vml"/><Relationship Id="rId7" Type="http://schemas.openxmlformats.org/officeDocument/2006/relationships/ctrlProp" Target="../ctrlProps/ctrlProp92.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91.xml"/><Relationship Id="rId11" Type="http://schemas.openxmlformats.org/officeDocument/2006/relationships/ctrlProp" Target="../ctrlProps/ctrlProp96.xml"/><Relationship Id="rId5" Type="http://schemas.openxmlformats.org/officeDocument/2006/relationships/ctrlProp" Target="../ctrlProps/ctrlProp90.xml"/><Relationship Id="rId10" Type="http://schemas.openxmlformats.org/officeDocument/2006/relationships/ctrlProp" Target="../ctrlProps/ctrlProp95.xml"/><Relationship Id="rId4" Type="http://schemas.openxmlformats.org/officeDocument/2006/relationships/ctrlProp" Target="../ctrlProps/ctrlProp89.xml"/><Relationship Id="rId9" Type="http://schemas.openxmlformats.org/officeDocument/2006/relationships/ctrlProp" Target="../ctrlProps/ctrlProp94.xml"/></Relationships>
</file>

<file path=xl/worksheets/_rels/sheet18.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hyperlink" Target="https://mn.gov/admin/osp/government/suspended-debarred/" TargetMode="External"/><Relationship Id="rId7" Type="http://schemas.openxmlformats.org/officeDocument/2006/relationships/oleObject" Target="../embeddings/oleObject1.bin"/><Relationship Id="rId2" Type="http://schemas.openxmlformats.org/officeDocument/2006/relationships/hyperlink" Target="https://sam.gov/content/home" TargetMode="External"/><Relationship Id="rId1" Type="http://schemas.openxmlformats.org/officeDocument/2006/relationships/hyperlink" Target="https://sam.gov/content/home" TargetMode="External"/><Relationship Id="rId6" Type="http://schemas.openxmlformats.org/officeDocument/2006/relationships/vmlDrawing" Target="../drawings/vmlDrawing7.vml"/><Relationship Id="rId5" Type="http://schemas.openxmlformats.org/officeDocument/2006/relationships/drawing" Target="../drawings/drawing9.xm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9.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mn.gov/deed/pfa"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21.bin"/><Relationship Id="rId5" Type="http://schemas.openxmlformats.org/officeDocument/2006/relationships/image" Target="../media/image4.emf"/><Relationship Id="rId4" Type="http://schemas.openxmlformats.org/officeDocument/2006/relationships/oleObject" Target="../embeddings/oleObject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mn.gov/deed/pfa/contact/" TargetMode="External"/><Relationship Id="rId2" Type="http://schemas.openxmlformats.org/officeDocument/2006/relationships/hyperlink" Target="https://mn.gov/deed/pfa/contact/" TargetMode="External"/><Relationship Id="rId1" Type="http://schemas.openxmlformats.org/officeDocument/2006/relationships/hyperlink" Target="https://sam.gov/content/home"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s://mn.gov/deed/pfa/funds-programs/" TargetMode="Externa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3" Type="http://schemas.openxmlformats.org/officeDocument/2006/relationships/drawing" Target="../drawings/drawing4.xml"/><Relationship Id="rId7" Type="http://schemas.openxmlformats.org/officeDocument/2006/relationships/ctrlProp" Target="../ctrlProps/ctrlProp40.xml"/><Relationship Id="rId2" Type="http://schemas.openxmlformats.org/officeDocument/2006/relationships/printerSettings" Target="../printerSettings/printerSettings7.bin"/><Relationship Id="rId1" Type="http://schemas.openxmlformats.org/officeDocument/2006/relationships/hyperlink" Target="https://sam.gov/content/home" TargetMode="External"/><Relationship Id="rId6" Type="http://schemas.openxmlformats.org/officeDocument/2006/relationships/ctrlProp" Target="../ctrlProps/ctrlProp39.xml"/><Relationship Id="rId5" Type="http://schemas.openxmlformats.org/officeDocument/2006/relationships/ctrlProp" Target="../ctrlProps/ctrlProp38.xml"/><Relationship Id="rId4" Type="http://schemas.openxmlformats.org/officeDocument/2006/relationships/vmlDrawing" Target="../drawings/vmlDrawing2.vml"/><Relationship Id="rId9" Type="http://schemas.openxmlformats.org/officeDocument/2006/relationships/ctrlProp" Target="../ctrlProps/ctrlProp4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3.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5.xml"/><Relationship Id="rId16" Type="http://schemas.openxmlformats.org/officeDocument/2006/relationships/ctrlProp" Target="../ctrlProps/ctrlProp55.xml"/><Relationship Id="rId1" Type="http://schemas.openxmlformats.org/officeDocument/2006/relationships/printerSettings" Target="../printerSettings/printerSettings8.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B0F5D-1C02-4E88-AB57-466BC60177D6}">
  <sheetPr codeName="Sheet1"/>
  <dimension ref="A1:B7"/>
  <sheetViews>
    <sheetView showGridLines="0" showRowColHeaders="0" showZeros="0" tabSelected="1" workbookViewId="0">
      <selection activeCell="B6" sqref="B6"/>
    </sheetView>
  </sheetViews>
  <sheetFormatPr defaultColWidth="11.5703125" defaultRowHeight="14.45"/>
  <cols>
    <col min="1" max="1" width="1.5703125" style="38" customWidth="1"/>
    <col min="2" max="2" width="70.5703125" style="38" customWidth="1"/>
    <col min="3" max="16384" width="11.5703125" style="38"/>
  </cols>
  <sheetData>
    <row r="1" spans="1:2">
      <c r="A1" s="62"/>
      <c r="B1" s="62"/>
    </row>
    <row r="2" spans="1:2" ht="21">
      <c r="A2" s="62"/>
      <c r="B2" s="63" t="s">
        <v>0</v>
      </c>
    </row>
    <row r="3" spans="1:2">
      <c r="A3" s="62"/>
      <c r="B3" s="64"/>
    </row>
    <row r="4" spans="1:2" ht="36.950000000000003">
      <c r="A4" s="62"/>
      <c r="B4" s="65" t="s">
        <v>1</v>
      </c>
    </row>
    <row r="5" spans="1:2" ht="15" thickBot="1">
      <c r="A5" s="62"/>
      <c r="B5" s="96"/>
    </row>
    <row r="6" spans="1:2" ht="70.150000000000006" customHeight="1" thickBot="1">
      <c r="A6" s="62"/>
      <c r="B6" s="89" t="s">
        <v>2</v>
      </c>
    </row>
    <row r="7" spans="1:2">
      <c r="B7"/>
    </row>
  </sheetData>
  <sheetProtection algorithmName="SHA-512" hashValue="+RLYfc6LxF+35Gw2XphEZC1eGYexHaG4ZZVkj1km96XzNbiyHcKjCQddHPRTWxR/myaQ+xqgL0u+zDCWX5GUVA==" saltValue="518WZdp3HaqNuugA9oShMw==" spinCount="100000" sheet="1" objects="1" scenarios="1" autoFilter="0"/>
  <dataValidations count="1">
    <dataValidation type="list" allowBlank="1" showInputMessage="1" showErrorMessage="1" sqref="B6" xr:uid="{3328C56F-7757-424A-A8DB-4306DEB16C79}">
      <formula1>list_projects</formula1>
    </dataValidation>
  </dataValidations>
  <pageMargins left="0.3" right="0.3" top="0.7" bottom="0.7" header="0.3" footer="0.3"/>
  <pageSetup orientation="portrait" horizontalDpi="90" verticalDpi="90" r:id="rId1"/>
  <headerFooter scaleWithDoc="0">
    <oddHeader>&amp;Rpage &amp;P of &amp;N</oddHeader>
    <oddFooter>&amp;LMPFA Financial Mgmt&amp;R&amp;F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0CCD-CC76-4B70-9F98-CDFB57BDDB58}">
  <sheetPr codeName="Sheet10"/>
  <dimension ref="B1:AD43"/>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226</v>
      </c>
      <c r="E3" s="185" t="s">
        <v>227</v>
      </c>
      <c r="F3" s="117"/>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ht="46.15" customHeight="1">
      <c r="B5" s="135" t="s">
        <v>228</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ht="9" customHeight="1"/>
    <row r="7" spans="2:30" ht="75" customHeight="1">
      <c r="B7" s="135" t="s">
        <v>229</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2:30" ht="9" customHeight="1"/>
    <row r="9" spans="2:30">
      <c r="B9" s="135" t="s">
        <v>230</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ht="9" customHeight="1"/>
    <row r="11" spans="2:30">
      <c r="B11" s="135" t="s">
        <v>231</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row>
    <row r="12" spans="2:30" ht="60" customHeight="1">
      <c r="R12" s="195" t="s">
        <v>232</v>
      </c>
      <c r="S12" s="195"/>
      <c r="T12" s="195"/>
      <c r="U12" s="196"/>
      <c r="V12" s="195" t="s">
        <v>233</v>
      </c>
      <c r="W12" s="195"/>
      <c r="X12" s="195"/>
      <c r="Y12" s="196"/>
      <c r="Z12" s="197" t="s">
        <v>234</v>
      </c>
      <c r="AA12" s="197"/>
      <c r="AB12" s="197"/>
      <c r="AC12" s="198"/>
    </row>
    <row r="13" spans="2:30">
      <c r="Q13" s="13" t="s">
        <v>235</v>
      </c>
      <c r="R13" s="201"/>
      <c r="S13" s="201"/>
      <c r="T13" s="201"/>
      <c r="U13" s="202"/>
      <c r="V13" s="201"/>
      <c r="W13" s="201"/>
      <c r="X13" s="201"/>
      <c r="Y13" s="202"/>
      <c r="Z13" s="199">
        <f>YEAR(date_BeginOperations)</f>
        <v>1900</v>
      </c>
      <c r="AA13" s="199"/>
      <c r="AB13" s="199"/>
      <c r="AC13" s="200"/>
    </row>
    <row r="14" spans="2:30" ht="3" customHeight="1"/>
    <row r="15" spans="2:30">
      <c r="C15" s="111" t="s">
        <v>236</v>
      </c>
      <c r="D15" s="111"/>
      <c r="E15" s="111"/>
      <c r="F15" s="111"/>
      <c r="G15" s="111"/>
      <c r="H15" s="111"/>
      <c r="I15" s="111"/>
      <c r="J15" s="111"/>
      <c r="K15" s="111"/>
      <c r="L15" s="111"/>
      <c r="M15" s="111"/>
      <c r="N15" s="111"/>
      <c r="O15" s="111"/>
      <c r="P15" s="111"/>
      <c r="R15" s="191"/>
      <c r="S15" s="191"/>
      <c r="T15" s="191"/>
      <c r="U15" s="192"/>
      <c r="V15" s="191"/>
      <c r="W15" s="191"/>
      <c r="X15" s="191"/>
      <c r="Y15" s="192"/>
      <c r="Z15" s="191"/>
      <c r="AA15" s="191"/>
      <c r="AB15" s="191"/>
      <c r="AC15" s="192"/>
    </row>
    <row r="16" spans="2:30">
      <c r="C16" s="111" t="s">
        <v>237</v>
      </c>
      <c r="D16" s="111"/>
      <c r="E16" s="111"/>
      <c r="F16" s="111"/>
      <c r="G16" s="111"/>
      <c r="H16" s="111"/>
      <c r="I16" s="111"/>
      <c r="J16" s="111"/>
      <c r="K16" s="111"/>
      <c r="L16" s="111"/>
      <c r="M16" s="111"/>
      <c r="N16" s="111"/>
      <c r="O16" s="111"/>
      <c r="P16" s="111"/>
      <c r="R16" s="191"/>
      <c r="S16" s="191"/>
      <c r="T16" s="191"/>
      <c r="U16" s="192"/>
      <c r="V16" s="191"/>
      <c r="W16" s="191"/>
      <c r="X16" s="191"/>
      <c r="Y16" s="192"/>
      <c r="Z16" s="191"/>
      <c r="AA16" s="191"/>
      <c r="AB16" s="191"/>
      <c r="AC16" s="192"/>
    </row>
    <row r="17" spans="3:30">
      <c r="C17" s="111" t="s">
        <v>238</v>
      </c>
      <c r="D17" s="111"/>
      <c r="E17" s="111"/>
      <c r="F17" s="111"/>
      <c r="G17" s="111"/>
      <c r="H17" s="111"/>
      <c r="I17" s="111"/>
      <c r="J17" s="111"/>
      <c r="K17" s="111"/>
      <c r="L17" s="111"/>
      <c r="M17" s="111"/>
      <c r="N17" s="111"/>
      <c r="O17" s="111"/>
      <c r="P17" s="111"/>
      <c r="R17" s="191"/>
      <c r="S17" s="191"/>
      <c r="T17" s="191"/>
      <c r="U17" s="192"/>
      <c r="V17" s="191"/>
      <c r="W17" s="191"/>
      <c r="X17" s="191"/>
      <c r="Y17" s="192"/>
      <c r="Z17" s="191"/>
      <c r="AA17" s="191"/>
      <c r="AB17" s="191"/>
      <c r="AC17" s="192"/>
    </row>
    <row r="18" spans="3:30">
      <c r="C18" s="111" t="s">
        <v>239</v>
      </c>
      <c r="D18" s="111"/>
      <c r="E18" s="111"/>
      <c r="F18" s="111"/>
      <c r="G18" s="111"/>
      <c r="H18" s="111"/>
      <c r="I18" s="111"/>
      <c r="J18" s="111"/>
      <c r="K18" s="111"/>
      <c r="L18" s="111"/>
      <c r="M18" s="111"/>
      <c r="N18" s="111"/>
      <c r="O18" s="111"/>
      <c r="P18" s="111"/>
      <c r="R18" s="191"/>
      <c r="S18" s="191"/>
      <c r="T18" s="191"/>
      <c r="U18" s="192"/>
      <c r="V18" s="191"/>
      <c r="W18" s="191"/>
      <c r="X18" s="191"/>
      <c r="Y18" s="192"/>
      <c r="Z18" s="191"/>
      <c r="AA18" s="191"/>
      <c r="AB18" s="191"/>
      <c r="AC18" s="192"/>
    </row>
    <row r="19" spans="3:30">
      <c r="C19" s="111" t="s">
        <v>240</v>
      </c>
      <c r="D19" s="111"/>
      <c r="E19" s="111"/>
      <c r="F19" s="111"/>
      <c r="G19" s="111"/>
      <c r="H19" s="111"/>
      <c r="I19" s="111"/>
      <c r="J19" s="111"/>
      <c r="K19" s="111"/>
      <c r="L19" s="111"/>
      <c r="M19" s="111"/>
      <c r="N19" s="111"/>
      <c r="O19" s="111"/>
      <c r="P19" s="111"/>
      <c r="R19" s="191"/>
      <c r="S19" s="191"/>
      <c r="T19" s="191"/>
      <c r="U19" s="192"/>
      <c r="V19" s="191"/>
      <c r="W19" s="191"/>
      <c r="X19" s="191"/>
      <c r="Y19" s="192"/>
      <c r="Z19" s="191"/>
      <c r="AA19" s="191"/>
      <c r="AB19" s="191"/>
      <c r="AC19" s="192"/>
    </row>
    <row r="20" spans="3:30">
      <c r="C20" s="111" t="s">
        <v>241</v>
      </c>
      <c r="D20" s="111"/>
      <c r="E20" s="111"/>
      <c r="F20" s="111"/>
      <c r="G20" s="111"/>
      <c r="H20" s="111"/>
      <c r="I20" s="111"/>
      <c r="J20" s="111"/>
      <c r="K20" s="111"/>
      <c r="L20" s="111"/>
      <c r="M20" s="111"/>
      <c r="N20" s="111"/>
      <c r="O20" s="111"/>
      <c r="P20" s="111"/>
      <c r="R20" s="191"/>
      <c r="S20" s="191"/>
      <c r="T20" s="191"/>
      <c r="U20" s="192"/>
      <c r="V20" s="191"/>
      <c r="W20" s="191"/>
      <c r="X20" s="191"/>
      <c r="Y20" s="192"/>
      <c r="Z20" s="191"/>
      <c r="AA20" s="191"/>
      <c r="AB20" s="191"/>
      <c r="AC20" s="192"/>
    </row>
    <row r="21" spans="3:30">
      <c r="C21" s="111" t="s">
        <v>242</v>
      </c>
      <c r="D21" s="111"/>
      <c r="E21" s="111"/>
      <c r="F21" s="111"/>
      <c r="G21" s="111"/>
      <c r="H21" s="111"/>
      <c r="I21" s="111"/>
      <c r="J21" s="111"/>
      <c r="K21" s="111"/>
      <c r="L21" s="111"/>
      <c r="M21" s="111"/>
      <c r="N21" s="111"/>
      <c r="O21" s="111"/>
      <c r="P21" s="111"/>
      <c r="R21" s="191"/>
      <c r="S21" s="191"/>
      <c r="T21" s="191"/>
      <c r="U21" s="192"/>
      <c r="V21" s="191"/>
      <c r="W21" s="191"/>
      <c r="X21" s="191"/>
      <c r="Y21" s="192"/>
      <c r="Z21" s="191"/>
      <c r="AA21" s="191"/>
      <c r="AB21" s="191"/>
      <c r="AC21" s="192"/>
    </row>
    <row r="22" spans="3:30">
      <c r="C22" s="111" t="s">
        <v>243</v>
      </c>
      <c r="D22" s="111"/>
      <c r="E22" s="111"/>
      <c r="F22" s="111"/>
      <c r="G22" s="111"/>
      <c r="H22" s="111"/>
      <c r="I22" s="111"/>
      <c r="J22" s="111"/>
      <c r="K22" s="111"/>
      <c r="L22" s="111"/>
      <c r="M22" s="111"/>
      <c r="N22" s="111"/>
      <c r="O22" s="111"/>
      <c r="P22" s="111"/>
      <c r="R22" s="191"/>
      <c r="S22" s="191"/>
      <c r="T22" s="191"/>
      <c r="U22" s="192"/>
      <c r="V22" s="191"/>
      <c r="W22" s="191"/>
      <c r="X22" s="191"/>
      <c r="Y22" s="192"/>
      <c r="Z22" s="191"/>
      <c r="AA22" s="191"/>
      <c r="AB22" s="191"/>
      <c r="AC22" s="192"/>
    </row>
    <row r="23" spans="3:30">
      <c r="C23" s="194" t="s">
        <v>188</v>
      </c>
      <c r="D23" s="194"/>
      <c r="E23" s="142"/>
      <c r="F23" s="143"/>
      <c r="G23" s="143"/>
      <c r="H23" s="143"/>
      <c r="I23" s="143"/>
      <c r="J23" s="143"/>
      <c r="K23" s="143"/>
      <c r="L23" s="143"/>
      <c r="M23" s="143"/>
      <c r="N23" s="143"/>
      <c r="O23" s="143"/>
      <c r="P23" s="144"/>
      <c r="R23" s="191"/>
      <c r="S23" s="191"/>
      <c r="T23" s="191"/>
      <c r="U23" s="192"/>
      <c r="V23" s="191"/>
      <c r="W23" s="191"/>
      <c r="X23" s="191"/>
      <c r="Y23" s="192"/>
      <c r="Z23" s="191"/>
      <c r="AA23" s="191"/>
      <c r="AB23" s="191"/>
      <c r="AC23" s="192"/>
    </row>
    <row r="24" spans="3:30">
      <c r="C24" t="s">
        <v>188</v>
      </c>
      <c r="E24" s="142"/>
      <c r="F24" s="143"/>
      <c r="G24" s="143"/>
      <c r="H24" s="143"/>
      <c r="I24" s="143"/>
      <c r="J24" s="143"/>
      <c r="K24" s="143"/>
      <c r="L24" s="143"/>
      <c r="M24" s="143"/>
      <c r="N24" s="143"/>
      <c r="O24" s="143"/>
      <c r="P24" s="144"/>
      <c r="R24" s="191"/>
      <c r="S24" s="191"/>
      <c r="T24" s="191"/>
      <c r="U24" s="192"/>
      <c r="V24" s="191"/>
      <c r="W24" s="191"/>
      <c r="X24" s="191"/>
      <c r="Y24" s="192"/>
      <c r="Z24" s="191"/>
      <c r="AA24" s="191"/>
      <c r="AB24" s="191"/>
      <c r="AC24" s="192"/>
    </row>
    <row r="25" spans="3:30">
      <c r="C25" t="s">
        <v>188</v>
      </c>
      <c r="E25" s="142"/>
      <c r="F25" s="143"/>
      <c r="G25" s="143"/>
      <c r="H25" s="143"/>
      <c r="I25" s="143"/>
      <c r="J25" s="143"/>
      <c r="K25" s="143"/>
      <c r="L25" s="143"/>
      <c r="M25" s="143"/>
      <c r="N25" s="143"/>
      <c r="O25" s="143"/>
      <c r="P25" s="144"/>
      <c r="R25" s="191"/>
      <c r="S25" s="191"/>
      <c r="T25" s="191"/>
      <c r="U25" s="192"/>
      <c r="V25" s="191"/>
      <c r="W25" s="191"/>
      <c r="X25" s="191"/>
      <c r="Y25" s="192"/>
      <c r="Z25" s="191"/>
      <c r="AA25" s="191"/>
      <c r="AB25" s="191"/>
      <c r="AC25" s="192"/>
    </row>
    <row r="26" spans="3:30">
      <c r="C26" t="s">
        <v>244</v>
      </c>
      <c r="R26" s="193"/>
      <c r="S26" s="193"/>
      <c r="T26" s="193"/>
      <c r="U26" s="193"/>
      <c r="V26" s="191"/>
      <c r="W26" s="191"/>
      <c r="X26" s="191"/>
      <c r="Y26" s="192"/>
      <c r="Z26" s="191"/>
      <c r="AA26" s="191"/>
      <c r="AB26" s="191"/>
      <c r="AC26" s="192"/>
    </row>
    <row r="27" spans="3:30" ht="1.5" customHeight="1">
      <c r="R27" s="193"/>
      <c r="S27" s="193"/>
      <c r="T27" s="193"/>
      <c r="U27" s="193"/>
      <c r="V27" s="193"/>
      <c r="W27" s="193"/>
      <c r="X27" s="193"/>
      <c r="Y27" s="193"/>
      <c r="Z27" s="193"/>
      <c r="AA27" s="193"/>
      <c r="AB27" s="193"/>
      <c r="AC27" s="193"/>
    </row>
    <row r="28" spans="3:30">
      <c r="C28" t="s">
        <v>245</v>
      </c>
      <c r="R28" s="193">
        <f>ROUND(SUM(R14:U27),0)</f>
        <v>0</v>
      </c>
      <c r="S28" s="193"/>
      <c r="T28" s="193"/>
      <c r="U28" s="193"/>
      <c r="V28" s="193">
        <f t="shared" ref="V28" si="0">ROUND(SUM(V14:Y27),0)</f>
        <v>0</v>
      </c>
      <c r="W28" s="193"/>
      <c r="X28" s="193"/>
      <c r="Y28" s="193"/>
      <c r="Z28" s="193">
        <f t="shared" ref="Z28" si="1">ROUND(SUM(Z14:AC27),0)</f>
        <v>0</v>
      </c>
      <c r="AA28" s="193"/>
      <c r="AB28" s="193"/>
      <c r="AC28" s="193"/>
    </row>
    <row r="29" spans="3:30">
      <c r="C29" t="s">
        <v>246</v>
      </c>
      <c r="R29" s="191"/>
      <c r="S29" s="191"/>
      <c r="T29" s="191"/>
      <c r="U29" s="192"/>
      <c r="V29" s="191"/>
      <c r="W29" s="191"/>
      <c r="X29" s="191"/>
      <c r="Y29" s="192"/>
      <c r="Z29" s="191"/>
      <c r="AA29" s="191"/>
      <c r="AB29" s="191"/>
      <c r="AC29" s="192"/>
    </row>
    <row r="30" spans="3:30" ht="6" customHeight="1"/>
    <row r="31" spans="3:30" ht="16.149999999999999" customHeight="1">
      <c r="C31" s="15" t="s">
        <v>247</v>
      </c>
      <c r="D31" s="128" t="s">
        <v>248</v>
      </c>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row>
    <row r="32" spans="3:30" ht="16.149999999999999" customHeight="1">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row>
    <row r="33" spans="3:30" ht="9" customHeight="1"/>
    <row r="34" spans="3:30">
      <c r="C34" s="117" t="s">
        <v>249</v>
      </c>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row>
    <row r="35" spans="3:30" ht="3" customHeight="1"/>
    <row r="36" spans="3:30" ht="60" customHeight="1">
      <c r="C36" s="168"/>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70"/>
    </row>
    <row r="37" spans="3:30"/>
    <row r="38" spans="3:30">
      <c r="C38" t="s">
        <v>250</v>
      </c>
      <c r="O38" s="145"/>
      <c r="P38" s="145"/>
      <c r="Q38" s="145"/>
      <c r="R38" s="145"/>
      <c r="S38" s="145"/>
      <c r="T38" s="145"/>
      <c r="U38" s="145"/>
      <c r="V38" s="145"/>
      <c r="W38" s="145"/>
      <c r="X38" s="145"/>
      <c r="Y38" s="145"/>
      <c r="Z38" s="145"/>
      <c r="AA38" s="145"/>
      <c r="AB38" s="145"/>
      <c r="AC38" s="145"/>
    </row>
    <row r="39" spans="3:30" ht="3" customHeight="1"/>
    <row r="40" spans="3:30">
      <c r="C40" t="s">
        <v>106</v>
      </c>
      <c r="O40" s="145"/>
      <c r="P40" s="145"/>
      <c r="Q40" s="145"/>
      <c r="R40" s="145"/>
      <c r="S40" s="145"/>
      <c r="T40" s="145"/>
      <c r="U40" s="145"/>
      <c r="V40" s="145"/>
      <c r="W40" s="145"/>
      <c r="X40" s="145"/>
      <c r="Y40" s="145"/>
      <c r="Z40" s="145"/>
      <c r="AA40" s="145"/>
      <c r="AB40" s="145"/>
      <c r="AC40" s="145"/>
    </row>
    <row r="41" spans="3:30" ht="3" customHeight="1"/>
    <row r="42" spans="3:30">
      <c r="C42" t="s">
        <v>251</v>
      </c>
      <c r="O42" s="145"/>
      <c r="P42" s="145"/>
      <c r="Q42" s="145"/>
      <c r="R42" s="145"/>
      <c r="S42" s="145"/>
      <c r="T42" s="145"/>
      <c r="U42" s="145"/>
      <c r="V42" s="145"/>
      <c r="W42" s="145"/>
      <c r="X42" s="145"/>
      <c r="Y42" s="145"/>
      <c r="Z42" s="145"/>
      <c r="AA42" s="145"/>
      <c r="AB42" s="145"/>
      <c r="AC42" s="145"/>
    </row>
    <row r="43" spans="3:30" ht="3" customHeight="1"/>
  </sheetData>
  <sheetProtection algorithmName="SHA-512" hashValue="a6l8LttEZJTIac+LdXjlBarmkFX/1mcnMxb782Ipr3sHFNtSSyKl0lAYSxE3rblLI42Np7EzmBI9crhHMTuAGQ==" saltValue="s2S5Tw/ahFIzIe2EdT2C1w==" spinCount="100000" sheet="1" objects="1" scenarios="1" autoFilter="0"/>
  <mergeCells count="75">
    <mergeCell ref="B5:AD5"/>
    <mergeCell ref="B7:AD7"/>
    <mergeCell ref="B9:AD9"/>
    <mergeCell ref="B11:AD11"/>
    <mergeCell ref="E3:W3"/>
    <mergeCell ref="X1:AD3"/>
    <mergeCell ref="R12:U12"/>
    <mergeCell ref="V12:Y12"/>
    <mergeCell ref="Z12:AC12"/>
    <mergeCell ref="R15:U15"/>
    <mergeCell ref="V15:Y15"/>
    <mergeCell ref="Z15:AC15"/>
    <mergeCell ref="Z13:AC13"/>
    <mergeCell ref="V13:Y13"/>
    <mergeCell ref="R13:U13"/>
    <mergeCell ref="E25:P25"/>
    <mergeCell ref="C15:P15"/>
    <mergeCell ref="C16:P16"/>
    <mergeCell ref="C17:P17"/>
    <mergeCell ref="C18:P18"/>
    <mergeCell ref="C19:P19"/>
    <mergeCell ref="C20:P20"/>
    <mergeCell ref="C21:P21"/>
    <mergeCell ref="C22:P22"/>
    <mergeCell ref="C23:D23"/>
    <mergeCell ref="E23:P23"/>
    <mergeCell ref="E24:P24"/>
    <mergeCell ref="R16:U16"/>
    <mergeCell ref="V16:Y16"/>
    <mergeCell ref="Z16:AC16"/>
    <mergeCell ref="R17:U17"/>
    <mergeCell ref="V17:Y17"/>
    <mergeCell ref="Z17:AC17"/>
    <mergeCell ref="R18:U18"/>
    <mergeCell ref="V18:Y18"/>
    <mergeCell ref="Z18:AC18"/>
    <mergeCell ref="R19:U19"/>
    <mergeCell ref="V19:Y19"/>
    <mergeCell ref="Z19:AC19"/>
    <mergeCell ref="R20:U20"/>
    <mergeCell ref="V20:Y20"/>
    <mergeCell ref="Z20:AC20"/>
    <mergeCell ref="R21:U21"/>
    <mergeCell ref="V21:Y21"/>
    <mergeCell ref="Z21:AC21"/>
    <mergeCell ref="R22:U22"/>
    <mergeCell ref="V22:Y22"/>
    <mergeCell ref="Z22:AC22"/>
    <mergeCell ref="R23:U23"/>
    <mergeCell ref="V23:Y23"/>
    <mergeCell ref="Z23:AC23"/>
    <mergeCell ref="R24:U24"/>
    <mergeCell ref="V24:Y24"/>
    <mergeCell ref="Z24:AC24"/>
    <mergeCell ref="R25:U25"/>
    <mergeCell ref="V25:Y25"/>
    <mergeCell ref="Z25:AC25"/>
    <mergeCell ref="R29:U29"/>
    <mergeCell ref="V29:Y29"/>
    <mergeCell ref="Z29:AC29"/>
    <mergeCell ref="R26:U26"/>
    <mergeCell ref="V26:Y26"/>
    <mergeCell ref="Z26:AC26"/>
    <mergeCell ref="R28:U28"/>
    <mergeCell ref="V28:Y28"/>
    <mergeCell ref="Z28:AC28"/>
    <mergeCell ref="R27:U27"/>
    <mergeCell ref="V27:Y27"/>
    <mergeCell ref="Z27:AC27"/>
    <mergeCell ref="D31:AD32"/>
    <mergeCell ref="C34:AD34"/>
    <mergeCell ref="O38:AC38"/>
    <mergeCell ref="O40:AC40"/>
    <mergeCell ref="O42:AC42"/>
    <mergeCell ref="C36:AC36"/>
  </mergeCells>
  <pageMargins left="0.3" right="0.3" top="0.3" bottom="0.7" header="0.3" footer="0.3"/>
  <pageSetup orientation="portrait" horizontalDpi="90" verticalDpi="90" r:id="rId1"/>
  <headerFooter scaleWithDoc="0">
    <oddFooter>&amp;LMPFA SRF Application Forms&amp;C&amp;A&amp;R  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48E79-3E2F-474A-8EB7-CD1D4D5779D4}">
  <sheetPr codeName="Sheet11"/>
  <dimension ref="B1:AK67"/>
  <sheetViews>
    <sheetView showGridLines="0" showRowColHeaders="0" showZeros="0" zoomScaleNormal="100" workbookViewId="0"/>
  </sheetViews>
  <sheetFormatPr defaultColWidth="0" defaultRowHeight="14.45" zeroHeight="1"/>
  <cols>
    <col min="1" max="1" width="0.7109375" customWidth="1"/>
    <col min="2" max="28" width="3.5703125" customWidth="1"/>
    <col min="29" max="29" width="2.5703125" customWidth="1"/>
    <col min="30" max="30" width="0.7109375" customWidth="1"/>
    <col min="31" max="39" width="12.570312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252</v>
      </c>
      <c r="E3" s="185" t="s">
        <v>253</v>
      </c>
      <c r="F3" s="117"/>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ht="45" customHeight="1">
      <c r="B5" s="135" t="s">
        <v>254</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ht="6" customHeight="1"/>
    <row r="7" spans="2:30">
      <c r="B7" s="117" t="s">
        <v>255</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row>
    <row r="8" spans="2:30" ht="6" customHeight="1"/>
    <row r="9" spans="2:30" ht="14.65" customHeight="1">
      <c r="B9" s="128" t="s">
        <v>256</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row>
    <row r="10" spans="2:30" ht="6" customHeight="1"/>
    <row r="11" spans="2:30">
      <c r="B11" s="8" t="s">
        <v>257</v>
      </c>
      <c r="K11" s="203"/>
      <c r="L11" s="204"/>
      <c r="M11" s="204"/>
    </row>
    <row r="12" spans="2:30" ht="6" customHeight="1"/>
    <row r="13" spans="2:30">
      <c r="B13" s="136" t="s">
        <v>258</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row>
    <row r="14" spans="2:30" ht="3" customHeight="1"/>
    <row r="15" spans="2:30">
      <c r="B15" s="17" t="s">
        <v>259</v>
      </c>
      <c r="C15" s="229" t="s">
        <v>260</v>
      </c>
      <c r="D15" s="230"/>
      <c r="E15" s="230"/>
      <c r="F15" s="219" t="s">
        <v>261</v>
      </c>
      <c r="G15" s="220"/>
      <c r="H15" s="225"/>
      <c r="I15" s="225"/>
      <c r="J15" s="225"/>
      <c r="K15" s="225"/>
      <c r="L15" s="225"/>
      <c r="M15" s="221"/>
      <c r="N15" s="219" t="s">
        <v>262</v>
      </c>
      <c r="O15" s="220"/>
      <c r="P15" s="220"/>
      <c r="Q15" s="221"/>
      <c r="R15" s="223" t="s">
        <v>263</v>
      </c>
      <c r="S15" s="224"/>
      <c r="T15" s="223" t="s">
        <v>264</v>
      </c>
      <c r="U15" s="224"/>
      <c r="V15" s="223" t="s">
        <v>265</v>
      </c>
      <c r="W15" s="224"/>
      <c r="X15" s="217" t="s">
        <v>266</v>
      </c>
      <c r="Y15" s="218"/>
      <c r="Z15" s="218"/>
      <c r="AA15" s="217" t="s">
        <v>267</v>
      </c>
      <c r="AB15" s="218"/>
      <c r="AC15" s="218"/>
    </row>
    <row r="16" spans="2:30" ht="12.6" customHeight="1">
      <c r="B16" s="102" t="s">
        <v>268</v>
      </c>
      <c r="C16" s="203"/>
      <c r="D16" s="204"/>
      <c r="E16" s="204"/>
      <c r="F16" s="212"/>
      <c r="G16" s="213"/>
      <c r="H16" s="214"/>
      <c r="I16" s="214"/>
      <c r="J16" s="214"/>
      <c r="K16" s="214"/>
      <c r="L16" s="215"/>
      <c r="M16" s="216"/>
      <c r="N16" s="207"/>
      <c r="O16" s="208"/>
      <c r="P16" s="208"/>
      <c r="Q16" s="209"/>
      <c r="R16" s="210"/>
      <c r="S16" s="211"/>
      <c r="T16" s="210"/>
      <c r="U16" s="211"/>
      <c r="V16" s="210"/>
      <c r="W16" s="211"/>
      <c r="X16" s="205"/>
      <c r="Y16" s="205"/>
      <c r="Z16" s="206"/>
      <c r="AA16" s="205"/>
      <c r="AB16" s="205"/>
      <c r="AC16" s="206"/>
    </row>
    <row r="17" spans="2:37" ht="12.6" customHeight="1">
      <c r="B17" s="102" t="s">
        <v>269</v>
      </c>
      <c r="C17" s="203"/>
      <c r="D17" s="204"/>
      <c r="E17" s="204"/>
      <c r="F17" s="212"/>
      <c r="G17" s="213"/>
      <c r="H17" s="214"/>
      <c r="I17" s="214"/>
      <c r="J17" s="214"/>
      <c r="K17" s="214"/>
      <c r="L17" s="215"/>
      <c r="M17" s="216"/>
      <c r="N17" s="207"/>
      <c r="O17" s="208"/>
      <c r="P17" s="208"/>
      <c r="Q17" s="209"/>
      <c r="R17" s="210"/>
      <c r="S17" s="211"/>
      <c r="T17" s="210"/>
      <c r="U17" s="211"/>
      <c r="V17" s="210"/>
      <c r="W17" s="211"/>
      <c r="X17" s="205"/>
      <c r="Y17" s="205"/>
      <c r="Z17" s="206"/>
      <c r="AA17" s="205"/>
      <c r="AB17" s="205"/>
      <c r="AC17" s="206"/>
    </row>
    <row r="18" spans="2:37" ht="12.6" customHeight="1">
      <c r="B18" s="102" t="s">
        <v>270</v>
      </c>
      <c r="C18" s="203"/>
      <c r="D18" s="204"/>
      <c r="E18" s="204"/>
      <c r="F18" s="212"/>
      <c r="G18" s="213"/>
      <c r="H18" s="214"/>
      <c r="I18" s="214"/>
      <c r="J18" s="214"/>
      <c r="K18" s="214"/>
      <c r="L18" s="215"/>
      <c r="M18" s="216"/>
      <c r="N18" s="207"/>
      <c r="O18" s="208"/>
      <c r="P18" s="208"/>
      <c r="Q18" s="209"/>
      <c r="R18" s="210"/>
      <c r="S18" s="211"/>
      <c r="T18" s="210"/>
      <c r="U18" s="211"/>
      <c r="V18" s="210"/>
      <c r="W18" s="211"/>
      <c r="X18" s="205"/>
      <c r="Y18" s="205"/>
      <c r="Z18" s="206"/>
      <c r="AA18" s="205"/>
      <c r="AB18" s="205"/>
      <c r="AC18" s="206"/>
    </row>
    <row r="19" spans="2:37" ht="12.6" customHeight="1">
      <c r="B19" s="102" t="s">
        <v>271</v>
      </c>
      <c r="C19" s="203"/>
      <c r="D19" s="204"/>
      <c r="E19" s="204"/>
      <c r="F19" s="212"/>
      <c r="G19" s="213"/>
      <c r="H19" s="214"/>
      <c r="I19" s="214"/>
      <c r="J19" s="214"/>
      <c r="K19" s="214"/>
      <c r="L19" s="215"/>
      <c r="M19" s="216"/>
      <c r="N19" s="207"/>
      <c r="O19" s="208"/>
      <c r="P19" s="208"/>
      <c r="Q19" s="209"/>
      <c r="R19" s="210"/>
      <c r="S19" s="211"/>
      <c r="T19" s="210"/>
      <c r="U19" s="211"/>
      <c r="V19" s="210"/>
      <c r="W19" s="211"/>
      <c r="X19" s="205"/>
      <c r="Y19" s="205"/>
      <c r="Z19" s="206"/>
      <c r="AA19" s="205"/>
      <c r="AB19" s="205"/>
      <c r="AC19" s="206"/>
    </row>
    <row r="20" spans="2:37" ht="12.6" customHeight="1">
      <c r="B20" s="102" t="s">
        <v>272</v>
      </c>
      <c r="C20" s="203"/>
      <c r="D20" s="204"/>
      <c r="E20" s="204"/>
      <c r="F20" s="212"/>
      <c r="G20" s="213"/>
      <c r="H20" s="214"/>
      <c r="I20" s="214"/>
      <c r="J20" s="214"/>
      <c r="K20" s="214"/>
      <c r="L20" s="215"/>
      <c r="M20" s="216"/>
      <c r="N20" s="207"/>
      <c r="O20" s="208"/>
      <c r="P20" s="208"/>
      <c r="Q20" s="209"/>
      <c r="R20" s="210"/>
      <c r="S20" s="211"/>
      <c r="T20" s="210"/>
      <c r="U20" s="211"/>
      <c r="V20" s="210"/>
      <c r="W20" s="211"/>
      <c r="X20" s="205"/>
      <c r="Y20" s="205"/>
      <c r="Z20" s="206"/>
      <c r="AA20" s="205"/>
      <c r="AB20" s="205"/>
      <c r="AC20" s="206"/>
    </row>
    <row r="21" spans="2:37" ht="12.6" customHeight="1">
      <c r="B21" s="102" t="s">
        <v>273</v>
      </c>
      <c r="C21" s="203"/>
      <c r="D21" s="204"/>
      <c r="E21" s="204"/>
      <c r="F21" s="212"/>
      <c r="G21" s="213"/>
      <c r="H21" s="214"/>
      <c r="I21" s="214"/>
      <c r="J21" s="214"/>
      <c r="K21" s="214"/>
      <c r="L21" s="215"/>
      <c r="M21" s="216"/>
      <c r="N21" s="207"/>
      <c r="O21" s="208"/>
      <c r="P21" s="208"/>
      <c r="Q21" s="209"/>
      <c r="R21" s="210"/>
      <c r="S21" s="211"/>
      <c r="T21" s="210"/>
      <c r="U21" s="211"/>
      <c r="V21" s="210"/>
      <c r="W21" s="211"/>
      <c r="X21" s="205"/>
      <c r="Y21" s="205"/>
      <c r="Z21" s="206"/>
      <c r="AA21" s="205"/>
      <c r="AB21" s="205"/>
      <c r="AC21" s="206"/>
      <c r="AE21" s="233" t="s">
        <v>274</v>
      </c>
      <c r="AF21" s="234"/>
      <c r="AG21" s="234"/>
      <c r="AH21" s="234"/>
      <c r="AI21" s="234"/>
      <c r="AJ21" s="234"/>
      <c r="AK21" s="235"/>
    </row>
    <row r="22" spans="2:37" ht="11.1" customHeight="1">
      <c r="AE22" s="236"/>
      <c r="AF22" s="237"/>
      <c r="AG22" s="237"/>
      <c r="AH22" s="237"/>
      <c r="AI22" s="237"/>
      <c r="AJ22" s="237"/>
      <c r="AK22" s="238"/>
    </row>
    <row r="23" spans="2:37">
      <c r="B23" s="136" t="s">
        <v>275</v>
      </c>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239" t="s">
        <v>276</v>
      </c>
      <c r="AF23" s="240"/>
      <c r="AG23" s="240"/>
      <c r="AH23" s="240"/>
      <c r="AI23" s="240"/>
      <c r="AJ23" s="240"/>
      <c r="AK23" s="241"/>
    </row>
    <row r="24" spans="2:37" ht="3" customHeight="1">
      <c r="AE24" s="242"/>
      <c r="AF24" s="243"/>
      <c r="AG24" s="243"/>
      <c r="AH24" s="243"/>
      <c r="AI24" s="243"/>
      <c r="AJ24" s="243"/>
      <c r="AK24" s="244"/>
    </row>
    <row r="25" spans="2:37">
      <c r="D25" s="231" t="s">
        <v>277</v>
      </c>
      <c r="E25" s="231"/>
      <c r="F25" s="232" t="s">
        <v>268</v>
      </c>
      <c r="G25" s="231"/>
      <c r="H25" s="231"/>
      <c r="I25" s="232" t="s">
        <v>269</v>
      </c>
      <c r="J25" s="231"/>
      <c r="K25" s="231"/>
      <c r="L25" s="232" t="s">
        <v>270</v>
      </c>
      <c r="M25" s="231"/>
      <c r="N25" s="231"/>
      <c r="O25" s="232" t="s">
        <v>271</v>
      </c>
      <c r="P25" s="231"/>
      <c r="Q25" s="231"/>
      <c r="R25" s="232" t="s">
        <v>272</v>
      </c>
      <c r="S25" s="231"/>
      <c r="T25" s="231"/>
      <c r="U25" s="232" t="s">
        <v>273</v>
      </c>
      <c r="V25" s="231"/>
      <c r="W25" s="231"/>
      <c r="X25" s="232" t="s">
        <v>278</v>
      </c>
      <c r="Y25" s="231"/>
      <c r="Z25" s="231"/>
      <c r="AA25" s="231" t="s">
        <v>225</v>
      </c>
      <c r="AB25" s="231"/>
      <c r="AC25" s="231"/>
      <c r="AE25" s="42" t="s">
        <v>268</v>
      </c>
      <c r="AF25" s="42" t="s">
        <v>269</v>
      </c>
      <c r="AG25" s="42" t="s">
        <v>270</v>
      </c>
      <c r="AH25" s="42" t="s">
        <v>271</v>
      </c>
      <c r="AI25" s="42" t="s">
        <v>272</v>
      </c>
      <c r="AJ25" s="42" t="s">
        <v>273</v>
      </c>
      <c r="AK25" s="42" t="s">
        <v>278</v>
      </c>
    </row>
    <row r="26" spans="2:37" ht="12.6" customHeight="1">
      <c r="D26" s="231">
        <v>2026</v>
      </c>
      <c r="E26" s="231"/>
      <c r="F26" s="205"/>
      <c r="G26" s="205"/>
      <c r="H26" s="206"/>
      <c r="I26" s="205"/>
      <c r="J26" s="205"/>
      <c r="K26" s="206"/>
      <c r="L26" s="205"/>
      <c r="M26" s="205"/>
      <c r="N26" s="206"/>
      <c r="O26" s="205"/>
      <c r="P26" s="205"/>
      <c r="Q26" s="206"/>
      <c r="R26" s="205"/>
      <c r="S26" s="205"/>
      <c r="T26" s="206"/>
      <c r="U26" s="205"/>
      <c r="V26" s="205"/>
      <c r="W26" s="206"/>
      <c r="X26" s="205"/>
      <c r="Y26" s="205"/>
      <c r="Z26" s="206"/>
      <c r="AA26" s="226">
        <f>SUM($F26:$U26)</f>
        <v>0</v>
      </c>
      <c r="AB26" s="227"/>
      <c r="AC26" s="228"/>
      <c r="AE26" s="101"/>
      <c r="AF26" s="101"/>
      <c r="AG26" s="101"/>
      <c r="AH26" s="101"/>
      <c r="AI26" s="101"/>
      <c r="AJ26" s="101"/>
      <c r="AK26" s="101"/>
    </row>
    <row r="27" spans="2:37" ht="12.6" customHeight="1">
      <c r="D27" s="231">
        <f t="shared" ref="D27:D56" si="0">D26+1</f>
        <v>2027</v>
      </c>
      <c r="E27" s="231"/>
      <c r="F27" s="205"/>
      <c r="G27" s="205"/>
      <c r="H27" s="206"/>
      <c r="I27" s="205"/>
      <c r="J27" s="205"/>
      <c r="K27" s="206"/>
      <c r="L27" s="205"/>
      <c r="M27" s="205"/>
      <c r="N27" s="206"/>
      <c r="O27" s="205"/>
      <c r="P27" s="205"/>
      <c r="Q27" s="206"/>
      <c r="R27" s="205"/>
      <c r="S27" s="205"/>
      <c r="T27" s="206"/>
      <c r="U27" s="205"/>
      <c r="V27" s="205"/>
      <c r="W27" s="206"/>
      <c r="X27" s="205"/>
      <c r="Y27" s="205"/>
      <c r="Z27" s="206"/>
      <c r="AA27" s="226">
        <f t="shared" ref="AA27:AA45" si="1">SUM(F27:Z27)</f>
        <v>0</v>
      </c>
      <c r="AB27" s="227"/>
      <c r="AC27" s="228"/>
      <c r="AE27" s="101"/>
      <c r="AF27" s="101"/>
      <c r="AG27" s="101"/>
      <c r="AH27" s="101"/>
      <c r="AI27" s="101"/>
      <c r="AJ27" s="101"/>
      <c r="AK27" s="101"/>
    </row>
    <row r="28" spans="2:37" ht="12.6" customHeight="1">
      <c r="D28" s="231">
        <f t="shared" si="0"/>
        <v>2028</v>
      </c>
      <c r="E28" s="231"/>
      <c r="F28" s="205"/>
      <c r="G28" s="205"/>
      <c r="H28" s="206"/>
      <c r="I28" s="205"/>
      <c r="J28" s="205"/>
      <c r="K28" s="206"/>
      <c r="L28" s="205"/>
      <c r="M28" s="205"/>
      <c r="N28" s="206"/>
      <c r="O28" s="205"/>
      <c r="P28" s="205"/>
      <c r="Q28" s="206"/>
      <c r="R28" s="205"/>
      <c r="S28" s="205"/>
      <c r="T28" s="206"/>
      <c r="U28" s="205"/>
      <c r="V28" s="205"/>
      <c r="W28" s="206"/>
      <c r="X28" s="205"/>
      <c r="Y28" s="205"/>
      <c r="Z28" s="206"/>
      <c r="AA28" s="226">
        <f t="shared" si="1"/>
        <v>0</v>
      </c>
      <c r="AB28" s="227"/>
      <c r="AC28" s="228"/>
      <c r="AE28" s="101"/>
      <c r="AF28" s="101"/>
      <c r="AG28" s="101"/>
      <c r="AH28" s="101"/>
      <c r="AI28" s="101"/>
      <c r="AJ28" s="101"/>
      <c r="AK28" s="101"/>
    </row>
    <row r="29" spans="2:37" ht="12.6" customHeight="1">
      <c r="D29" s="231">
        <f t="shared" si="0"/>
        <v>2029</v>
      </c>
      <c r="E29" s="231"/>
      <c r="F29" s="205"/>
      <c r="G29" s="205"/>
      <c r="H29" s="206"/>
      <c r="I29" s="205"/>
      <c r="J29" s="205"/>
      <c r="K29" s="206"/>
      <c r="L29" s="205"/>
      <c r="M29" s="205"/>
      <c r="N29" s="206"/>
      <c r="O29" s="205"/>
      <c r="P29" s="205"/>
      <c r="Q29" s="206"/>
      <c r="R29" s="205"/>
      <c r="S29" s="205"/>
      <c r="T29" s="206"/>
      <c r="U29" s="205"/>
      <c r="V29" s="205"/>
      <c r="W29" s="206"/>
      <c r="X29" s="205"/>
      <c r="Y29" s="205"/>
      <c r="Z29" s="206"/>
      <c r="AA29" s="226">
        <f t="shared" si="1"/>
        <v>0</v>
      </c>
      <c r="AB29" s="227"/>
      <c r="AC29" s="228"/>
      <c r="AE29" s="101"/>
      <c r="AF29" s="101"/>
      <c r="AG29" s="101"/>
      <c r="AH29" s="101"/>
      <c r="AI29" s="101"/>
      <c r="AJ29" s="101"/>
      <c r="AK29" s="101"/>
    </row>
    <row r="30" spans="2:37" ht="12.6" customHeight="1">
      <c r="D30" s="231">
        <f t="shared" si="0"/>
        <v>2030</v>
      </c>
      <c r="E30" s="231"/>
      <c r="F30" s="205"/>
      <c r="G30" s="205"/>
      <c r="H30" s="206"/>
      <c r="I30" s="205"/>
      <c r="J30" s="205"/>
      <c r="K30" s="206"/>
      <c r="L30" s="205"/>
      <c r="M30" s="205"/>
      <c r="N30" s="206"/>
      <c r="O30" s="205"/>
      <c r="P30" s="205"/>
      <c r="Q30" s="206"/>
      <c r="R30" s="205"/>
      <c r="S30" s="205"/>
      <c r="T30" s="206"/>
      <c r="U30" s="205"/>
      <c r="V30" s="205"/>
      <c r="W30" s="206"/>
      <c r="X30" s="205"/>
      <c r="Y30" s="205"/>
      <c r="Z30" s="206"/>
      <c r="AA30" s="226">
        <f t="shared" si="1"/>
        <v>0</v>
      </c>
      <c r="AB30" s="227"/>
      <c r="AC30" s="228"/>
      <c r="AE30" s="101"/>
      <c r="AF30" s="101"/>
      <c r="AG30" s="101"/>
      <c r="AH30" s="101"/>
      <c r="AI30" s="101"/>
      <c r="AJ30" s="101"/>
      <c r="AK30" s="101"/>
    </row>
    <row r="31" spans="2:37" ht="12.6" customHeight="1">
      <c r="D31" s="231">
        <f t="shared" si="0"/>
        <v>2031</v>
      </c>
      <c r="E31" s="231"/>
      <c r="F31" s="205"/>
      <c r="G31" s="205"/>
      <c r="H31" s="206"/>
      <c r="I31" s="205"/>
      <c r="J31" s="205"/>
      <c r="K31" s="206"/>
      <c r="L31" s="205"/>
      <c r="M31" s="205"/>
      <c r="N31" s="206"/>
      <c r="O31" s="205"/>
      <c r="P31" s="205"/>
      <c r="Q31" s="206"/>
      <c r="R31" s="205"/>
      <c r="S31" s="205"/>
      <c r="T31" s="206"/>
      <c r="U31" s="205"/>
      <c r="V31" s="205"/>
      <c r="W31" s="206"/>
      <c r="X31" s="205"/>
      <c r="Y31" s="205"/>
      <c r="Z31" s="206"/>
      <c r="AA31" s="226">
        <f t="shared" si="1"/>
        <v>0</v>
      </c>
      <c r="AB31" s="227"/>
      <c r="AC31" s="228"/>
      <c r="AE31" s="101"/>
      <c r="AF31" s="101"/>
      <c r="AG31" s="101"/>
      <c r="AH31" s="101"/>
      <c r="AI31" s="101"/>
      <c r="AJ31" s="101"/>
      <c r="AK31" s="101"/>
    </row>
    <row r="32" spans="2:37" ht="12.6" customHeight="1">
      <c r="D32" s="231">
        <f t="shared" si="0"/>
        <v>2032</v>
      </c>
      <c r="E32" s="231"/>
      <c r="F32" s="205"/>
      <c r="G32" s="205"/>
      <c r="H32" s="206"/>
      <c r="I32" s="205"/>
      <c r="J32" s="205"/>
      <c r="K32" s="206"/>
      <c r="L32" s="205"/>
      <c r="M32" s="205"/>
      <c r="N32" s="206"/>
      <c r="O32" s="205"/>
      <c r="P32" s="205"/>
      <c r="Q32" s="206"/>
      <c r="R32" s="205"/>
      <c r="S32" s="205"/>
      <c r="T32" s="206"/>
      <c r="U32" s="205"/>
      <c r="V32" s="205"/>
      <c r="W32" s="206"/>
      <c r="X32" s="205"/>
      <c r="Y32" s="205"/>
      <c r="Z32" s="206"/>
      <c r="AA32" s="226">
        <f t="shared" si="1"/>
        <v>0</v>
      </c>
      <c r="AB32" s="227"/>
      <c r="AC32" s="228"/>
      <c r="AE32" s="101"/>
      <c r="AF32" s="101"/>
      <c r="AG32" s="101"/>
      <c r="AH32" s="101"/>
      <c r="AI32" s="101"/>
      <c r="AJ32" s="101"/>
      <c r="AK32" s="101"/>
    </row>
    <row r="33" spans="4:37" ht="12.6" customHeight="1">
      <c r="D33" s="231">
        <f t="shared" si="0"/>
        <v>2033</v>
      </c>
      <c r="E33" s="231"/>
      <c r="F33" s="205"/>
      <c r="G33" s="205"/>
      <c r="H33" s="206"/>
      <c r="I33" s="205"/>
      <c r="J33" s="205"/>
      <c r="K33" s="206"/>
      <c r="L33" s="205"/>
      <c r="M33" s="205"/>
      <c r="N33" s="206"/>
      <c r="O33" s="205"/>
      <c r="P33" s="205"/>
      <c r="Q33" s="206"/>
      <c r="R33" s="205"/>
      <c r="S33" s="205"/>
      <c r="T33" s="206"/>
      <c r="U33" s="205"/>
      <c r="V33" s="205"/>
      <c r="W33" s="206"/>
      <c r="X33" s="205"/>
      <c r="Y33" s="205"/>
      <c r="Z33" s="206"/>
      <c r="AA33" s="226">
        <f t="shared" si="1"/>
        <v>0</v>
      </c>
      <c r="AB33" s="227"/>
      <c r="AC33" s="228"/>
      <c r="AE33" s="101"/>
      <c r="AF33" s="101"/>
      <c r="AG33" s="101"/>
      <c r="AH33" s="101"/>
      <c r="AI33" s="101"/>
      <c r="AJ33" s="101"/>
      <c r="AK33" s="101"/>
    </row>
    <row r="34" spans="4:37" ht="12.6" customHeight="1">
      <c r="D34" s="231">
        <f t="shared" si="0"/>
        <v>2034</v>
      </c>
      <c r="E34" s="231"/>
      <c r="F34" s="205"/>
      <c r="G34" s="205"/>
      <c r="H34" s="206"/>
      <c r="I34" s="205"/>
      <c r="J34" s="205"/>
      <c r="K34" s="206"/>
      <c r="L34" s="205"/>
      <c r="M34" s="205"/>
      <c r="N34" s="206"/>
      <c r="O34" s="205"/>
      <c r="P34" s="205"/>
      <c r="Q34" s="206"/>
      <c r="R34" s="205"/>
      <c r="S34" s="205"/>
      <c r="T34" s="206"/>
      <c r="U34" s="205"/>
      <c r="V34" s="205"/>
      <c r="W34" s="206"/>
      <c r="X34" s="205"/>
      <c r="Y34" s="205"/>
      <c r="Z34" s="206"/>
      <c r="AA34" s="226">
        <f t="shared" si="1"/>
        <v>0</v>
      </c>
      <c r="AB34" s="227"/>
      <c r="AC34" s="228"/>
      <c r="AE34" s="101"/>
      <c r="AF34" s="101"/>
      <c r="AG34" s="101"/>
      <c r="AH34" s="101"/>
      <c r="AI34" s="101"/>
      <c r="AJ34" s="101"/>
      <c r="AK34" s="101"/>
    </row>
    <row r="35" spans="4:37" ht="12.6" customHeight="1">
      <c r="D35" s="231">
        <f t="shared" si="0"/>
        <v>2035</v>
      </c>
      <c r="E35" s="231"/>
      <c r="F35" s="205"/>
      <c r="G35" s="205"/>
      <c r="H35" s="206"/>
      <c r="I35" s="205"/>
      <c r="J35" s="205"/>
      <c r="K35" s="206"/>
      <c r="L35" s="205"/>
      <c r="M35" s="205"/>
      <c r="N35" s="206"/>
      <c r="O35" s="205"/>
      <c r="P35" s="205"/>
      <c r="Q35" s="206"/>
      <c r="R35" s="205"/>
      <c r="S35" s="205"/>
      <c r="T35" s="206"/>
      <c r="U35" s="205"/>
      <c r="V35" s="205"/>
      <c r="W35" s="206"/>
      <c r="X35" s="205"/>
      <c r="Y35" s="205"/>
      <c r="Z35" s="206"/>
      <c r="AA35" s="226">
        <f t="shared" si="1"/>
        <v>0</v>
      </c>
      <c r="AB35" s="227"/>
      <c r="AC35" s="228"/>
      <c r="AE35" s="101"/>
      <c r="AF35" s="101"/>
      <c r="AG35" s="101"/>
      <c r="AH35" s="101"/>
      <c r="AI35" s="101"/>
      <c r="AJ35" s="101"/>
      <c r="AK35" s="101"/>
    </row>
    <row r="36" spans="4:37" ht="12.6" customHeight="1">
      <c r="D36" s="231">
        <f t="shared" si="0"/>
        <v>2036</v>
      </c>
      <c r="E36" s="231"/>
      <c r="F36" s="205"/>
      <c r="G36" s="205"/>
      <c r="H36" s="206"/>
      <c r="I36" s="205"/>
      <c r="J36" s="205"/>
      <c r="K36" s="206"/>
      <c r="L36" s="205"/>
      <c r="M36" s="205"/>
      <c r="N36" s="206"/>
      <c r="O36" s="205"/>
      <c r="P36" s="205"/>
      <c r="Q36" s="206"/>
      <c r="R36" s="205"/>
      <c r="S36" s="205"/>
      <c r="T36" s="206"/>
      <c r="U36" s="205"/>
      <c r="V36" s="205"/>
      <c r="W36" s="206"/>
      <c r="X36" s="205"/>
      <c r="Y36" s="205"/>
      <c r="Z36" s="206"/>
      <c r="AA36" s="226">
        <f t="shared" si="1"/>
        <v>0</v>
      </c>
      <c r="AB36" s="227"/>
      <c r="AC36" s="228"/>
      <c r="AE36" s="101"/>
      <c r="AF36" s="101"/>
      <c r="AG36" s="101"/>
      <c r="AH36" s="101"/>
      <c r="AI36" s="101"/>
      <c r="AJ36" s="101"/>
      <c r="AK36" s="101"/>
    </row>
    <row r="37" spans="4:37" ht="12.6" customHeight="1">
      <c r="D37" s="231">
        <f t="shared" si="0"/>
        <v>2037</v>
      </c>
      <c r="E37" s="231"/>
      <c r="F37" s="205"/>
      <c r="G37" s="205"/>
      <c r="H37" s="206"/>
      <c r="I37" s="205"/>
      <c r="J37" s="205"/>
      <c r="K37" s="206"/>
      <c r="L37" s="205"/>
      <c r="M37" s="205"/>
      <c r="N37" s="206"/>
      <c r="O37" s="205"/>
      <c r="P37" s="205"/>
      <c r="Q37" s="206"/>
      <c r="R37" s="205"/>
      <c r="S37" s="205"/>
      <c r="T37" s="206"/>
      <c r="U37" s="205"/>
      <c r="V37" s="205"/>
      <c r="W37" s="206"/>
      <c r="X37" s="205"/>
      <c r="Y37" s="205"/>
      <c r="Z37" s="206"/>
      <c r="AA37" s="226">
        <f t="shared" si="1"/>
        <v>0</v>
      </c>
      <c r="AB37" s="227"/>
      <c r="AC37" s="228"/>
      <c r="AE37" s="101"/>
      <c r="AF37" s="101"/>
      <c r="AG37" s="101"/>
      <c r="AH37" s="101"/>
      <c r="AI37" s="101"/>
      <c r="AJ37" s="101"/>
      <c r="AK37" s="101"/>
    </row>
    <row r="38" spans="4:37" ht="12.6" customHeight="1">
      <c r="D38" s="231">
        <f t="shared" si="0"/>
        <v>2038</v>
      </c>
      <c r="E38" s="231"/>
      <c r="F38" s="205"/>
      <c r="G38" s="205"/>
      <c r="H38" s="206"/>
      <c r="I38" s="205"/>
      <c r="J38" s="205"/>
      <c r="K38" s="206"/>
      <c r="L38" s="205"/>
      <c r="M38" s="205"/>
      <c r="N38" s="206"/>
      <c r="O38" s="205"/>
      <c r="P38" s="205"/>
      <c r="Q38" s="206"/>
      <c r="R38" s="205"/>
      <c r="S38" s="205"/>
      <c r="T38" s="206"/>
      <c r="U38" s="205"/>
      <c r="V38" s="205"/>
      <c r="W38" s="206"/>
      <c r="X38" s="205"/>
      <c r="Y38" s="205"/>
      <c r="Z38" s="206"/>
      <c r="AA38" s="226">
        <f t="shared" si="1"/>
        <v>0</v>
      </c>
      <c r="AB38" s="227"/>
      <c r="AC38" s="228"/>
      <c r="AE38" s="101"/>
      <c r="AF38" s="101"/>
      <c r="AG38" s="101"/>
      <c r="AH38" s="101"/>
      <c r="AI38" s="101"/>
      <c r="AJ38" s="101"/>
      <c r="AK38" s="101"/>
    </row>
    <row r="39" spans="4:37" ht="12.6" customHeight="1">
      <c r="D39" s="231">
        <f t="shared" si="0"/>
        <v>2039</v>
      </c>
      <c r="E39" s="231"/>
      <c r="F39" s="205"/>
      <c r="G39" s="205"/>
      <c r="H39" s="206"/>
      <c r="I39" s="205"/>
      <c r="J39" s="205"/>
      <c r="K39" s="206"/>
      <c r="L39" s="205"/>
      <c r="M39" s="205"/>
      <c r="N39" s="206"/>
      <c r="O39" s="205"/>
      <c r="P39" s="205"/>
      <c r="Q39" s="206"/>
      <c r="R39" s="205"/>
      <c r="S39" s="205"/>
      <c r="T39" s="206"/>
      <c r="U39" s="205"/>
      <c r="V39" s="205"/>
      <c r="W39" s="206"/>
      <c r="X39" s="205"/>
      <c r="Y39" s="205"/>
      <c r="Z39" s="206"/>
      <c r="AA39" s="226">
        <f t="shared" si="1"/>
        <v>0</v>
      </c>
      <c r="AB39" s="227"/>
      <c r="AC39" s="228"/>
      <c r="AE39" s="101"/>
      <c r="AF39" s="101"/>
      <c r="AG39" s="101"/>
      <c r="AH39" s="101"/>
      <c r="AI39" s="101"/>
      <c r="AJ39" s="101"/>
      <c r="AK39" s="101"/>
    </row>
    <row r="40" spans="4:37" ht="12.6" customHeight="1">
      <c r="D40" s="231">
        <f t="shared" si="0"/>
        <v>2040</v>
      </c>
      <c r="E40" s="231"/>
      <c r="F40" s="205"/>
      <c r="G40" s="205"/>
      <c r="H40" s="206"/>
      <c r="I40" s="205"/>
      <c r="J40" s="205"/>
      <c r="K40" s="206"/>
      <c r="L40" s="205"/>
      <c r="M40" s="205"/>
      <c r="N40" s="206"/>
      <c r="O40" s="205"/>
      <c r="P40" s="205"/>
      <c r="Q40" s="206"/>
      <c r="R40" s="205"/>
      <c r="S40" s="205"/>
      <c r="T40" s="206"/>
      <c r="U40" s="205"/>
      <c r="V40" s="205"/>
      <c r="W40" s="206"/>
      <c r="X40" s="205"/>
      <c r="Y40" s="205"/>
      <c r="Z40" s="206"/>
      <c r="AA40" s="226">
        <f t="shared" si="1"/>
        <v>0</v>
      </c>
      <c r="AB40" s="227"/>
      <c r="AC40" s="228"/>
      <c r="AE40" s="101"/>
      <c r="AF40" s="101"/>
      <c r="AG40" s="101"/>
      <c r="AH40" s="101"/>
      <c r="AI40" s="101"/>
      <c r="AJ40" s="101"/>
      <c r="AK40" s="101"/>
    </row>
    <row r="41" spans="4:37" ht="12.6" customHeight="1">
      <c r="D41" s="231">
        <f t="shared" si="0"/>
        <v>2041</v>
      </c>
      <c r="E41" s="231"/>
      <c r="F41" s="205"/>
      <c r="G41" s="205"/>
      <c r="H41" s="206"/>
      <c r="I41" s="205"/>
      <c r="J41" s="205"/>
      <c r="K41" s="206"/>
      <c r="L41" s="205"/>
      <c r="M41" s="205"/>
      <c r="N41" s="206"/>
      <c r="O41" s="205"/>
      <c r="P41" s="205"/>
      <c r="Q41" s="206"/>
      <c r="R41" s="205"/>
      <c r="S41" s="205"/>
      <c r="T41" s="206"/>
      <c r="U41" s="205"/>
      <c r="V41" s="205"/>
      <c r="W41" s="206"/>
      <c r="X41" s="205"/>
      <c r="Y41" s="205"/>
      <c r="Z41" s="206"/>
      <c r="AA41" s="226">
        <f t="shared" si="1"/>
        <v>0</v>
      </c>
      <c r="AB41" s="227"/>
      <c r="AC41" s="228"/>
      <c r="AE41" s="101"/>
      <c r="AF41" s="101"/>
      <c r="AG41" s="101"/>
      <c r="AH41" s="101"/>
      <c r="AI41" s="101"/>
      <c r="AJ41" s="101"/>
      <c r="AK41" s="101"/>
    </row>
    <row r="42" spans="4:37" ht="12.6" customHeight="1">
      <c r="D42" s="231">
        <f t="shared" si="0"/>
        <v>2042</v>
      </c>
      <c r="E42" s="231"/>
      <c r="F42" s="205"/>
      <c r="G42" s="205"/>
      <c r="H42" s="206"/>
      <c r="I42" s="205"/>
      <c r="J42" s="205"/>
      <c r="K42" s="206"/>
      <c r="L42" s="205"/>
      <c r="M42" s="205"/>
      <c r="N42" s="206"/>
      <c r="O42" s="205"/>
      <c r="P42" s="205"/>
      <c r="Q42" s="206"/>
      <c r="R42" s="205"/>
      <c r="S42" s="205"/>
      <c r="T42" s="206"/>
      <c r="U42" s="205"/>
      <c r="V42" s="205"/>
      <c r="W42" s="206"/>
      <c r="X42" s="205"/>
      <c r="Y42" s="205"/>
      <c r="Z42" s="206"/>
      <c r="AA42" s="226">
        <f t="shared" si="1"/>
        <v>0</v>
      </c>
      <c r="AB42" s="227"/>
      <c r="AC42" s="228"/>
      <c r="AE42" s="101"/>
      <c r="AF42" s="101"/>
      <c r="AG42" s="101"/>
      <c r="AH42" s="101"/>
      <c r="AI42" s="101"/>
      <c r="AJ42" s="101"/>
      <c r="AK42" s="101"/>
    </row>
    <row r="43" spans="4:37" ht="12.6" customHeight="1">
      <c r="D43" s="231">
        <f t="shared" si="0"/>
        <v>2043</v>
      </c>
      <c r="E43" s="231"/>
      <c r="F43" s="205"/>
      <c r="G43" s="205"/>
      <c r="H43" s="206"/>
      <c r="I43" s="205"/>
      <c r="J43" s="205"/>
      <c r="K43" s="206"/>
      <c r="L43" s="205"/>
      <c r="M43" s="205"/>
      <c r="N43" s="206"/>
      <c r="O43" s="205"/>
      <c r="P43" s="205"/>
      <c r="Q43" s="206"/>
      <c r="R43" s="205"/>
      <c r="S43" s="205"/>
      <c r="T43" s="206"/>
      <c r="U43" s="205"/>
      <c r="V43" s="205"/>
      <c r="W43" s="206"/>
      <c r="X43" s="205"/>
      <c r="Y43" s="205"/>
      <c r="Z43" s="206"/>
      <c r="AA43" s="226">
        <f t="shared" si="1"/>
        <v>0</v>
      </c>
      <c r="AB43" s="227"/>
      <c r="AC43" s="228"/>
      <c r="AE43" s="101"/>
      <c r="AF43" s="101"/>
      <c r="AG43" s="101"/>
      <c r="AH43" s="101"/>
      <c r="AI43" s="101"/>
      <c r="AJ43" s="101"/>
      <c r="AK43" s="101"/>
    </row>
    <row r="44" spans="4:37" ht="12.6" customHeight="1">
      <c r="D44" s="231">
        <f t="shared" si="0"/>
        <v>2044</v>
      </c>
      <c r="E44" s="231"/>
      <c r="F44" s="205"/>
      <c r="G44" s="205"/>
      <c r="H44" s="206"/>
      <c r="I44" s="205"/>
      <c r="J44" s="205"/>
      <c r="K44" s="206"/>
      <c r="L44" s="205"/>
      <c r="M44" s="205"/>
      <c r="N44" s="206"/>
      <c r="O44" s="205"/>
      <c r="P44" s="205"/>
      <c r="Q44" s="206"/>
      <c r="R44" s="205"/>
      <c r="S44" s="205"/>
      <c r="T44" s="206"/>
      <c r="U44" s="205"/>
      <c r="V44" s="205"/>
      <c r="W44" s="206"/>
      <c r="X44" s="205"/>
      <c r="Y44" s="205"/>
      <c r="Z44" s="206"/>
      <c r="AA44" s="226">
        <f t="shared" si="1"/>
        <v>0</v>
      </c>
      <c r="AB44" s="227"/>
      <c r="AC44" s="228"/>
      <c r="AE44" s="101"/>
      <c r="AF44" s="101"/>
      <c r="AG44" s="101"/>
      <c r="AH44" s="101"/>
      <c r="AI44" s="101"/>
      <c r="AJ44" s="101"/>
      <c r="AK44" s="101"/>
    </row>
    <row r="45" spans="4:37" ht="12.6" customHeight="1">
      <c r="D45" s="231">
        <f t="shared" si="0"/>
        <v>2045</v>
      </c>
      <c r="E45" s="231"/>
      <c r="F45" s="205"/>
      <c r="G45" s="205"/>
      <c r="H45" s="206"/>
      <c r="I45" s="205"/>
      <c r="J45" s="205"/>
      <c r="K45" s="206"/>
      <c r="L45" s="205"/>
      <c r="M45" s="205"/>
      <c r="N45" s="206"/>
      <c r="O45" s="205"/>
      <c r="P45" s="205"/>
      <c r="Q45" s="206"/>
      <c r="R45" s="205"/>
      <c r="S45" s="205"/>
      <c r="T45" s="206"/>
      <c r="U45" s="205"/>
      <c r="V45" s="205"/>
      <c r="W45" s="206"/>
      <c r="X45" s="205"/>
      <c r="Y45" s="205"/>
      <c r="Z45" s="206"/>
      <c r="AA45" s="226">
        <f t="shared" si="1"/>
        <v>0</v>
      </c>
      <c r="AB45" s="227"/>
      <c r="AC45" s="228"/>
      <c r="AE45" s="101"/>
      <c r="AF45" s="101"/>
      <c r="AG45" s="101"/>
      <c r="AH45" s="101"/>
      <c r="AI45" s="101"/>
      <c r="AJ45" s="101"/>
      <c r="AK45" s="101"/>
    </row>
    <row r="46" spans="4:37" ht="12.6" customHeight="1">
      <c r="D46" s="231">
        <f t="shared" si="0"/>
        <v>2046</v>
      </c>
      <c r="E46" s="231"/>
      <c r="F46" s="205"/>
      <c r="G46" s="205"/>
      <c r="H46" s="206"/>
      <c r="I46" s="205"/>
      <c r="J46" s="205"/>
      <c r="K46" s="206"/>
      <c r="L46" s="205"/>
      <c r="M46" s="205"/>
      <c r="N46" s="206"/>
      <c r="O46" s="205"/>
      <c r="P46" s="205"/>
      <c r="Q46" s="206"/>
      <c r="R46" s="205"/>
      <c r="S46" s="205"/>
      <c r="T46" s="206"/>
      <c r="U46" s="205"/>
      <c r="V46" s="205"/>
      <c r="W46" s="206"/>
      <c r="X46" s="205"/>
      <c r="Y46" s="205"/>
      <c r="Z46" s="206"/>
      <c r="AA46" s="226">
        <f t="shared" ref="AA46" si="2">SUM(F46:Z46)</f>
        <v>0</v>
      </c>
      <c r="AB46" s="227"/>
      <c r="AC46" s="228"/>
      <c r="AE46" s="101"/>
      <c r="AF46" s="101"/>
      <c r="AG46" s="101"/>
      <c r="AH46" s="101"/>
      <c r="AI46" s="101"/>
      <c r="AJ46" s="101"/>
      <c r="AK46" s="101"/>
    </row>
    <row r="47" spans="4:37" ht="12.6" customHeight="1">
      <c r="D47" s="231">
        <f t="shared" si="0"/>
        <v>2047</v>
      </c>
      <c r="E47" s="231"/>
      <c r="F47" s="205"/>
      <c r="G47" s="205"/>
      <c r="H47" s="206"/>
      <c r="I47" s="205"/>
      <c r="J47" s="205"/>
      <c r="K47" s="206"/>
      <c r="L47" s="205"/>
      <c r="M47" s="205"/>
      <c r="N47" s="206"/>
      <c r="O47" s="205"/>
      <c r="P47" s="205"/>
      <c r="Q47" s="206"/>
      <c r="R47" s="205"/>
      <c r="S47" s="205"/>
      <c r="T47" s="206"/>
      <c r="U47" s="205"/>
      <c r="V47" s="205"/>
      <c r="W47" s="206"/>
      <c r="X47" s="205"/>
      <c r="Y47" s="205"/>
      <c r="Z47" s="206"/>
      <c r="AA47" s="226">
        <f t="shared" ref="AA47" si="3">SUM(F47:Z47)</f>
        <v>0</v>
      </c>
      <c r="AB47" s="227"/>
      <c r="AC47" s="228"/>
      <c r="AE47" s="101"/>
      <c r="AF47" s="101"/>
      <c r="AG47" s="101"/>
      <c r="AH47" s="101"/>
      <c r="AI47" s="101"/>
      <c r="AJ47" s="101"/>
      <c r="AK47" s="101"/>
    </row>
    <row r="48" spans="4:37" ht="12.6" customHeight="1">
      <c r="D48" s="231">
        <f t="shared" si="0"/>
        <v>2048</v>
      </c>
      <c r="E48" s="231"/>
      <c r="F48" s="205"/>
      <c r="G48" s="205"/>
      <c r="H48" s="206"/>
      <c r="I48" s="205"/>
      <c r="J48" s="205"/>
      <c r="K48" s="206"/>
      <c r="L48" s="205"/>
      <c r="M48" s="205"/>
      <c r="N48" s="206"/>
      <c r="O48" s="205"/>
      <c r="P48" s="205"/>
      <c r="Q48" s="206"/>
      <c r="R48" s="205"/>
      <c r="S48" s="205"/>
      <c r="T48" s="206"/>
      <c r="U48" s="205"/>
      <c r="V48" s="205"/>
      <c r="W48" s="206"/>
      <c r="X48" s="205"/>
      <c r="Y48" s="205"/>
      <c r="Z48" s="206"/>
      <c r="AA48" s="226">
        <f t="shared" ref="AA48" si="4">SUM(F48:Z48)</f>
        <v>0</v>
      </c>
      <c r="AB48" s="227"/>
      <c r="AC48" s="228"/>
      <c r="AE48" s="101"/>
      <c r="AF48" s="101"/>
      <c r="AG48" s="101"/>
      <c r="AH48" s="101"/>
      <c r="AI48" s="101"/>
      <c r="AJ48" s="101"/>
      <c r="AK48" s="101"/>
    </row>
    <row r="49" spans="2:37" ht="12.6" customHeight="1">
      <c r="D49" s="231">
        <f t="shared" si="0"/>
        <v>2049</v>
      </c>
      <c r="E49" s="231"/>
      <c r="F49" s="205"/>
      <c r="G49" s="205"/>
      <c r="H49" s="206"/>
      <c r="I49" s="205"/>
      <c r="J49" s="205"/>
      <c r="K49" s="206"/>
      <c r="L49" s="205"/>
      <c r="M49" s="205"/>
      <c r="N49" s="206"/>
      <c r="O49" s="205"/>
      <c r="P49" s="205"/>
      <c r="Q49" s="206"/>
      <c r="R49" s="205"/>
      <c r="S49" s="205"/>
      <c r="T49" s="206"/>
      <c r="U49" s="205"/>
      <c r="V49" s="205"/>
      <c r="W49" s="206"/>
      <c r="X49" s="205"/>
      <c r="Y49" s="205"/>
      <c r="Z49" s="206"/>
      <c r="AA49" s="226">
        <f t="shared" ref="AA49" si="5">SUM(F49:Z49)</f>
        <v>0</v>
      </c>
      <c r="AB49" s="227"/>
      <c r="AC49" s="228"/>
      <c r="AE49" s="101"/>
      <c r="AF49" s="101"/>
      <c r="AG49" s="101"/>
      <c r="AH49" s="101"/>
      <c r="AI49" s="101"/>
      <c r="AJ49" s="101"/>
      <c r="AK49" s="101"/>
    </row>
    <row r="50" spans="2:37" ht="12.6" customHeight="1">
      <c r="D50" s="231">
        <f t="shared" si="0"/>
        <v>2050</v>
      </c>
      <c r="E50" s="231"/>
      <c r="F50" s="205"/>
      <c r="G50" s="205"/>
      <c r="H50" s="206"/>
      <c r="I50" s="205"/>
      <c r="J50" s="205"/>
      <c r="K50" s="206"/>
      <c r="L50" s="205"/>
      <c r="M50" s="205"/>
      <c r="N50" s="206"/>
      <c r="O50" s="205"/>
      <c r="P50" s="205"/>
      <c r="Q50" s="206"/>
      <c r="R50" s="205"/>
      <c r="S50" s="205"/>
      <c r="T50" s="206"/>
      <c r="U50" s="205"/>
      <c r="V50" s="205"/>
      <c r="W50" s="206"/>
      <c r="X50" s="205"/>
      <c r="Y50" s="205"/>
      <c r="Z50" s="206"/>
      <c r="AA50" s="226">
        <f t="shared" ref="AA50" si="6">SUM(F50:Z50)</f>
        <v>0</v>
      </c>
      <c r="AB50" s="227"/>
      <c r="AC50" s="228"/>
      <c r="AE50" s="101"/>
      <c r="AF50" s="101"/>
      <c r="AG50" s="101"/>
      <c r="AH50" s="101"/>
      <c r="AI50" s="101"/>
      <c r="AJ50" s="101"/>
      <c r="AK50" s="101"/>
    </row>
    <row r="51" spans="2:37" ht="12.6" customHeight="1">
      <c r="D51" s="231">
        <f t="shared" si="0"/>
        <v>2051</v>
      </c>
      <c r="E51" s="231"/>
      <c r="F51" s="205"/>
      <c r="G51" s="205"/>
      <c r="H51" s="206"/>
      <c r="I51" s="205"/>
      <c r="J51" s="205"/>
      <c r="K51" s="206"/>
      <c r="L51" s="205"/>
      <c r="M51" s="205"/>
      <c r="N51" s="206"/>
      <c r="O51" s="205"/>
      <c r="P51" s="205"/>
      <c r="Q51" s="206"/>
      <c r="R51" s="205"/>
      <c r="S51" s="205"/>
      <c r="T51" s="206"/>
      <c r="U51" s="205"/>
      <c r="V51" s="205"/>
      <c r="W51" s="206"/>
      <c r="X51" s="205"/>
      <c r="Y51" s="205"/>
      <c r="Z51" s="206"/>
      <c r="AA51" s="226">
        <f t="shared" ref="AA51" si="7">SUM(F51:Z51)</f>
        <v>0</v>
      </c>
      <c r="AB51" s="227"/>
      <c r="AC51" s="228"/>
      <c r="AE51" s="101"/>
      <c r="AF51" s="101"/>
      <c r="AG51" s="101"/>
      <c r="AH51" s="101"/>
      <c r="AI51" s="101"/>
      <c r="AJ51" s="101"/>
      <c r="AK51" s="101"/>
    </row>
    <row r="52" spans="2:37" ht="12.6" customHeight="1">
      <c r="D52" s="231">
        <f t="shared" si="0"/>
        <v>2052</v>
      </c>
      <c r="E52" s="231"/>
      <c r="F52" s="205"/>
      <c r="G52" s="205"/>
      <c r="H52" s="206"/>
      <c r="I52" s="205"/>
      <c r="J52" s="205"/>
      <c r="K52" s="206"/>
      <c r="L52" s="205"/>
      <c r="M52" s="205"/>
      <c r="N52" s="206"/>
      <c r="O52" s="205"/>
      <c r="P52" s="205"/>
      <c r="Q52" s="206"/>
      <c r="R52" s="205"/>
      <c r="S52" s="205"/>
      <c r="T52" s="206"/>
      <c r="U52" s="205"/>
      <c r="V52" s="205"/>
      <c r="W52" s="206"/>
      <c r="X52" s="205"/>
      <c r="Y52" s="205"/>
      <c r="Z52" s="206"/>
      <c r="AA52" s="226">
        <f t="shared" ref="AA52" si="8">SUM(F52:Z52)</f>
        <v>0</v>
      </c>
      <c r="AB52" s="227"/>
      <c r="AC52" s="228"/>
      <c r="AE52" s="101"/>
      <c r="AF52" s="101"/>
      <c r="AG52" s="101"/>
      <c r="AH52" s="101"/>
      <c r="AI52" s="101"/>
      <c r="AJ52" s="101"/>
      <c r="AK52" s="101"/>
    </row>
    <row r="53" spans="2:37" ht="12.6" customHeight="1">
      <c r="D53" s="231">
        <f t="shared" si="0"/>
        <v>2053</v>
      </c>
      <c r="E53" s="231"/>
      <c r="F53" s="205"/>
      <c r="G53" s="205"/>
      <c r="H53" s="206"/>
      <c r="I53" s="205"/>
      <c r="J53" s="205"/>
      <c r="K53" s="206"/>
      <c r="L53" s="205"/>
      <c r="M53" s="205"/>
      <c r="N53" s="206"/>
      <c r="O53" s="205"/>
      <c r="P53" s="205"/>
      <c r="Q53" s="206"/>
      <c r="R53" s="205"/>
      <c r="S53" s="205"/>
      <c r="T53" s="206"/>
      <c r="U53" s="205"/>
      <c r="V53" s="205"/>
      <c r="W53" s="206"/>
      <c r="X53" s="205"/>
      <c r="Y53" s="205"/>
      <c r="Z53" s="206"/>
      <c r="AA53" s="226">
        <f t="shared" ref="AA53" si="9">SUM(F53:Z53)</f>
        <v>0</v>
      </c>
      <c r="AB53" s="227"/>
      <c r="AC53" s="228"/>
      <c r="AE53" s="101"/>
      <c r="AF53" s="101"/>
      <c r="AG53" s="101"/>
      <c r="AH53" s="101"/>
      <c r="AI53" s="101"/>
      <c r="AJ53" s="101"/>
      <c r="AK53" s="101"/>
    </row>
    <row r="54" spans="2:37" ht="12.6" customHeight="1">
      <c r="D54" s="231">
        <f t="shared" si="0"/>
        <v>2054</v>
      </c>
      <c r="E54" s="231"/>
      <c r="F54" s="205"/>
      <c r="G54" s="205"/>
      <c r="H54" s="206"/>
      <c r="I54" s="205"/>
      <c r="J54" s="205"/>
      <c r="K54" s="206"/>
      <c r="L54" s="205"/>
      <c r="M54" s="205"/>
      <c r="N54" s="206"/>
      <c r="O54" s="205"/>
      <c r="P54" s="205"/>
      <c r="Q54" s="206"/>
      <c r="R54" s="205"/>
      <c r="S54" s="205"/>
      <c r="T54" s="206"/>
      <c r="U54" s="205"/>
      <c r="V54" s="205"/>
      <c r="W54" s="206"/>
      <c r="X54" s="205"/>
      <c r="Y54" s="205"/>
      <c r="Z54" s="206"/>
      <c r="AA54" s="226">
        <f t="shared" ref="AA54" si="10">SUM(F54:Z54)</f>
        <v>0</v>
      </c>
      <c r="AB54" s="227"/>
      <c r="AC54" s="228"/>
      <c r="AE54" s="101"/>
      <c r="AF54" s="101"/>
      <c r="AG54" s="101"/>
      <c r="AH54" s="101"/>
      <c r="AI54" s="101"/>
      <c r="AJ54" s="101"/>
      <c r="AK54" s="101"/>
    </row>
    <row r="55" spans="2:37" ht="12.6" customHeight="1">
      <c r="D55" s="231">
        <f t="shared" si="0"/>
        <v>2055</v>
      </c>
      <c r="E55" s="231"/>
      <c r="F55" s="205"/>
      <c r="G55" s="205"/>
      <c r="H55" s="206"/>
      <c r="I55" s="205"/>
      <c r="J55" s="205"/>
      <c r="K55" s="206"/>
      <c r="L55" s="205"/>
      <c r="M55" s="205"/>
      <c r="N55" s="206"/>
      <c r="O55" s="205"/>
      <c r="P55" s="205"/>
      <c r="Q55" s="206"/>
      <c r="R55" s="205"/>
      <c r="S55" s="205"/>
      <c r="T55" s="206"/>
      <c r="U55" s="205"/>
      <c r="V55" s="205"/>
      <c r="W55" s="206"/>
      <c r="X55" s="205"/>
      <c r="Y55" s="205"/>
      <c r="Z55" s="206"/>
      <c r="AA55" s="226">
        <f t="shared" ref="AA55" si="11">SUM(F55:Z55)</f>
        <v>0</v>
      </c>
      <c r="AB55" s="227"/>
      <c r="AC55" s="228"/>
      <c r="AE55" s="101"/>
      <c r="AF55" s="101"/>
      <c r="AG55" s="101"/>
      <c r="AH55" s="101"/>
      <c r="AI55" s="101"/>
      <c r="AJ55" s="101"/>
      <c r="AK55" s="101"/>
    </row>
    <row r="56" spans="2:37" ht="12.6" customHeight="1">
      <c r="D56" s="231">
        <f t="shared" si="0"/>
        <v>2056</v>
      </c>
      <c r="E56" s="231"/>
      <c r="F56" s="205"/>
      <c r="G56" s="205"/>
      <c r="H56" s="206"/>
      <c r="I56" s="205"/>
      <c r="J56" s="205"/>
      <c r="K56" s="206"/>
      <c r="L56" s="205"/>
      <c r="M56" s="205"/>
      <c r="N56" s="206"/>
      <c r="O56" s="205"/>
      <c r="P56" s="205"/>
      <c r="Q56" s="206"/>
      <c r="R56" s="205"/>
      <c r="S56" s="205"/>
      <c r="T56" s="206"/>
      <c r="U56" s="205"/>
      <c r="V56" s="205"/>
      <c r="W56" s="206"/>
      <c r="X56" s="205"/>
      <c r="Y56" s="205"/>
      <c r="Z56" s="206"/>
      <c r="AA56" s="226">
        <f t="shared" ref="AA56" si="12">SUM(F56:Z56)</f>
        <v>0</v>
      </c>
      <c r="AB56" s="227"/>
      <c r="AC56" s="228"/>
      <c r="AE56" s="101"/>
      <c r="AF56" s="101"/>
      <c r="AG56" s="101"/>
      <c r="AH56" s="101"/>
      <c r="AI56" s="101"/>
      <c r="AJ56" s="101"/>
      <c r="AK56" s="101"/>
    </row>
    <row r="57" spans="2:37" ht="6" customHeight="1"/>
    <row r="58" spans="2:37" ht="30" customHeight="1">
      <c r="B58" t="s">
        <v>279</v>
      </c>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row>
    <row r="59" spans="2:37"/>
    <row r="60" spans="2:37" ht="30" customHeight="1">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row>
    <row r="61" spans="2:37"/>
    <row r="62" spans="2:37" ht="30" customHeight="1">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row>
    <row r="63" spans="2:37"/>
    <row r="64" spans="2:37" ht="30" customHeight="1">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row>
    <row r="65" spans="4:29"/>
    <row r="66" spans="4:29" ht="30" customHeight="1">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row>
    <row r="67" spans="4:29" ht="3" customHeight="1"/>
  </sheetData>
  <sheetProtection algorithmName="SHA-512" hashValue="VyKAg76dAdgF/TgCwVM4Rrttl8hn/NxeL+ZN0R2XpR+CeTcj91NU1LhcfQ49Fs/DxoLu3pSxjG7ktAo/gYo8HQ==" saltValue="ro6DnRw5qGHdQUX+8TM1eg==" spinCount="100000" sheet="1" objects="1" scenarios="1" autoFilter="0"/>
  <mergeCells count="359">
    <mergeCell ref="AE21:AK22"/>
    <mergeCell ref="AE23:AK24"/>
    <mergeCell ref="D60:AC60"/>
    <mergeCell ref="D62:AC62"/>
    <mergeCell ref="D64:AC64"/>
    <mergeCell ref="D66:AC66"/>
    <mergeCell ref="D50:E50"/>
    <mergeCell ref="F50:H50"/>
    <mergeCell ref="I50:K50"/>
    <mergeCell ref="L50:N50"/>
    <mergeCell ref="O50:Q50"/>
    <mergeCell ref="R50:T50"/>
    <mergeCell ref="U50:W50"/>
    <mergeCell ref="X50:Z50"/>
    <mergeCell ref="AA50:AC50"/>
    <mergeCell ref="D51:E51"/>
    <mergeCell ref="F51:H51"/>
    <mergeCell ref="I51:K51"/>
    <mergeCell ref="L51:N51"/>
    <mergeCell ref="O51:Q51"/>
    <mergeCell ref="R51:T51"/>
    <mergeCell ref="U51:W51"/>
    <mergeCell ref="X51:Z51"/>
    <mergeCell ref="AA51:AC51"/>
    <mergeCell ref="X49:Z49"/>
    <mergeCell ref="AA49:AC49"/>
    <mergeCell ref="D48:E48"/>
    <mergeCell ref="F48:H48"/>
    <mergeCell ref="I48:K48"/>
    <mergeCell ref="L48:N48"/>
    <mergeCell ref="O48:Q48"/>
    <mergeCell ref="R48:T48"/>
    <mergeCell ref="U48:W48"/>
    <mergeCell ref="X48:Z48"/>
    <mergeCell ref="AA48:AC48"/>
    <mergeCell ref="D49:E49"/>
    <mergeCell ref="F49:H49"/>
    <mergeCell ref="I49:K49"/>
    <mergeCell ref="L49:N49"/>
    <mergeCell ref="O49:Q49"/>
    <mergeCell ref="R49:T49"/>
    <mergeCell ref="U49:W49"/>
    <mergeCell ref="D47:E47"/>
    <mergeCell ref="F47:H47"/>
    <mergeCell ref="I47:K47"/>
    <mergeCell ref="L47:N47"/>
    <mergeCell ref="O47:Q47"/>
    <mergeCell ref="R47:T47"/>
    <mergeCell ref="U47:W47"/>
    <mergeCell ref="X47:Z47"/>
    <mergeCell ref="AA47:AC47"/>
    <mergeCell ref="D46:E46"/>
    <mergeCell ref="F46:H46"/>
    <mergeCell ref="I46:K46"/>
    <mergeCell ref="L46:N46"/>
    <mergeCell ref="O46:Q46"/>
    <mergeCell ref="R46:T46"/>
    <mergeCell ref="U46:W46"/>
    <mergeCell ref="X46:Z46"/>
    <mergeCell ref="AA46:AC46"/>
    <mergeCell ref="X55:Z55"/>
    <mergeCell ref="AA55:AC55"/>
    <mergeCell ref="D54:E54"/>
    <mergeCell ref="F54:H54"/>
    <mergeCell ref="I54:K54"/>
    <mergeCell ref="L54:N54"/>
    <mergeCell ref="O54:Q54"/>
    <mergeCell ref="R54:T54"/>
    <mergeCell ref="U54:W54"/>
    <mergeCell ref="X54:Z54"/>
    <mergeCell ref="AA54:AC54"/>
    <mergeCell ref="D55:E55"/>
    <mergeCell ref="F55:H55"/>
    <mergeCell ref="X53:Z53"/>
    <mergeCell ref="AA53:AC53"/>
    <mergeCell ref="D52:E52"/>
    <mergeCell ref="F52:H52"/>
    <mergeCell ref="I52:K52"/>
    <mergeCell ref="L52:N52"/>
    <mergeCell ref="O52:Q52"/>
    <mergeCell ref="R52:T52"/>
    <mergeCell ref="U52:W52"/>
    <mergeCell ref="X52:Z52"/>
    <mergeCell ref="AA52:AC52"/>
    <mergeCell ref="D53:E53"/>
    <mergeCell ref="F53:H53"/>
    <mergeCell ref="I53:K53"/>
    <mergeCell ref="L53:N53"/>
    <mergeCell ref="O53:Q53"/>
    <mergeCell ref="R53:T53"/>
    <mergeCell ref="U53:W53"/>
    <mergeCell ref="B5:AD5"/>
    <mergeCell ref="B7:AD7"/>
    <mergeCell ref="B9:AD9"/>
    <mergeCell ref="E3:W3"/>
    <mergeCell ref="D37:E37"/>
    <mergeCell ref="D26:E26"/>
    <mergeCell ref="D25:E25"/>
    <mergeCell ref="D27:E27"/>
    <mergeCell ref="D28:E28"/>
    <mergeCell ref="F25:H25"/>
    <mergeCell ref="O25:Q25"/>
    <mergeCell ref="R25:T25"/>
    <mergeCell ref="X25:Z25"/>
    <mergeCell ref="L25:N25"/>
    <mergeCell ref="I25:K25"/>
    <mergeCell ref="U25:W25"/>
    <mergeCell ref="AA25:AC25"/>
    <mergeCell ref="F26:H26"/>
    <mergeCell ref="I26:K26"/>
    <mergeCell ref="L26:N26"/>
    <mergeCell ref="O26:Q26"/>
    <mergeCell ref="R26:T26"/>
    <mergeCell ref="U26:W26"/>
    <mergeCell ref="X26:Z26"/>
    <mergeCell ref="D44:E44"/>
    <mergeCell ref="D45:E45"/>
    <mergeCell ref="AA27:AC27"/>
    <mergeCell ref="X27:Z27"/>
    <mergeCell ref="U27:W27"/>
    <mergeCell ref="R27:T27"/>
    <mergeCell ref="O27:Q27"/>
    <mergeCell ref="L27:N27"/>
    <mergeCell ref="I27:K27"/>
    <mergeCell ref="F27:H27"/>
    <mergeCell ref="D38:E38"/>
    <mergeCell ref="D39:E39"/>
    <mergeCell ref="D40:E40"/>
    <mergeCell ref="D41:E41"/>
    <mergeCell ref="D42:E42"/>
    <mergeCell ref="D43:E43"/>
    <mergeCell ref="D29:E29"/>
    <mergeCell ref="D30:E30"/>
    <mergeCell ref="D31:E31"/>
    <mergeCell ref="D32:E32"/>
    <mergeCell ref="D33:E33"/>
    <mergeCell ref="D34:E34"/>
    <mergeCell ref="D35:E35"/>
    <mergeCell ref="D36:E36"/>
    <mergeCell ref="AA26:AC26"/>
    <mergeCell ref="X28:Z28"/>
    <mergeCell ref="AA28:AC28"/>
    <mergeCell ref="F29:H29"/>
    <mergeCell ref="I29:K29"/>
    <mergeCell ref="L29:N29"/>
    <mergeCell ref="O29:Q29"/>
    <mergeCell ref="R29:T29"/>
    <mergeCell ref="U29:W29"/>
    <mergeCell ref="X29:Z29"/>
    <mergeCell ref="AA29:AC29"/>
    <mergeCell ref="F28:H28"/>
    <mergeCell ref="I28:K28"/>
    <mergeCell ref="L28:N28"/>
    <mergeCell ref="O28:Q28"/>
    <mergeCell ref="R28:T28"/>
    <mergeCell ref="U28:W28"/>
    <mergeCell ref="X30:Z30"/>
    <mergeCell ref="AA30:AC30"/>
    <mergeCell ref="F31:H31"/>
    <mergeCell ref="I31:K31"/>
    <mergeCell ref="L31:N31"/>
    <mergeCell ref="O31:Q31"/>
    <mergeCell ref="R31:T31"/>
    <mergeCell ref="U31:W31"/>
    <mergeCell ref="X31:Z31"/>
    <mergeCell ref="AA31:AC31"/>
    <mergeCell ref="F30:H30"/>
    <mergeCell ref="I30:K30"/>
    <mergeCell ref="L30:N30"/>
    <mergeCell ref="O30:Q30"/>
    <mergeCell ref="R30:T30"/>
    <mergeCell ref="U30:W30"/>
    <mergeCell ref="X32:Z32"/>
    <mergeCell ref="AA32:AC32"/>
    <mergeCell ref="F33:H33"/>
    <mergeCell ref="I33:K33"/>
    <mergeCell ref="L33:N33"/>
    <mergeCell ref="O33:Q33"/>
    <mergeCell ref="R33:T33"/>
    <mergeCell ref="U33:W33"/>
    <mergeCell ref="X33:Z33"/>
    <mergeCell ref="AA33:AC33"/>
    <mergeCell ref="F32:H32"/>
    <mergeCell ref="I32:K32"/>
    <mergeCell ref="L32:N32"/>
    <mergeCell ref="O32:Q32"/>
    <mergeCell ref="R32:T32"/>
    <mergeCell ref="U32:W32"/>
    <mergeCell ref="X34:Z34"/>
    <mergeCell ref="AA34:AC34"/>
    <mergeCell ref="F35:H35"/>
    <mergeCell ref="I35:K35"/>
    <mergeCell ref="L35:N35"/>
    <mergeCell ref="O35:Q35"/>
    <mergeCell ref="R35:T35"/>
    <mergeCell ref="U35:W35"/>
    <mergeCell ref="X35:Z35"/>
    <mergeCell ref="AA35:AC35"/>
    <mergeCell ref="F34:H34"/>
    <mergeCell ref="I34:K34"/>
    <mergeCell ref="L34:N34"/>
    <mergeCell ref="O34:Q34"/>
    <mergeCell ref="R34:T34"/>
    <mergeCell ref="U34:W34"/>
    <mergeCell ref="X36:Z36"/>
    <mergeCell ref="AA36:AC36"/>
    <mergeCell ref="F37:H37"/>
    <mergeCell ref="I37:K37"/>
    <mergeCell ref="L37:N37"/>
    <mergeCell ref="O37:Q37"/>
    <mergeCell ref="R37:T37"/>
    <mergeCell ref="U37:W37"/>
    <mergeCell ref="X37:Z37"/>
    <mergeCell ref="AA37:AC37"/>
    <mergeCell ref="F36:H36"/>
    <mergeCell ref="I36:K36"/>
    <mergeCell ref="L36:N36"/>
    <mergeCell ref="O36:Q36"/>
    <mergeCell ref="R36:T36"/>
    <mergeCell ref="U36:W36"/>
    <mergeCell ref="X38:Z38"/>
    <mergeCell ref="AA38:AC38"/>
    <mergeCell ref="F39:H39"/>
    <mergeCell ref="I39:K39"/>
    <mergeCell ref="L39:N39"/>
    <mergeCell ref="O39:Q39"/>
    <mergeCell ref="R39:T39"/>
    <mergeCell ref="U39:W39"/>
    <mergeCell ref="X39:Z39"/>
    <mergeCell ref="AA39:AC39"/>
    <mergeCell ref="F38:H38"/>
    <mergeCell ref="I38:K38"/>
    <mergeCell ref="L38:N38"/>
    <mergeCell ref="O38:Q38"/>
    <mergeCell ref="R38:T38"/>
    <mergeCell ref="U38:W38"/>
    <mergeCell ref="X40:Z40"/>
    <mergeCell ref="AA40:AC40"/>
    <mergeCell ref="F41:H41"/>
    <mergeCell ref="I41:K41"/>
    <mergeCell ref="L41:N41"/>
    <mergeCell ref="O41:Q41"/>
    <mergeCell ref="R41:T41"/>
    <mergeCell ref="U41:W41"/>
    <mergeCell ref="X41:Z41"/>
    <mergeCell ref="AA41:AC41"/>
    <mergeCell ref="F40:H40"/>
    <mergeCell ref="I40:K40"/>
    <mergeCell ref="L40:N40"/>
    <mergeCell ref="O40:Q40"/>
    <mergeCell ref="R40:T40"/>
    <mergeCell ref="U40:W40"/>
    <mergeCell ref="X42:Z42"/>
    <mergeCell ref="AA42:AC42"/>
    <mergeCell ref="F43:H43"/>
    <mergeCell ref="I43:K43"/>
    <mergeCell ref="L43:N43"/>
    <mergeCell ref="O43:Q43"/>
    <mergeCell ref="R43:T43"/>
    <mergeCell ref="U43:W43"/>
    <mergeCell ref="X43:Z43"/>
    <mergeCell ref="AA43:AC43"/>
    <mergeCell ref="F42:H42"/>
    <mergeCell ref="I42:K42"/>
    <mergeCell ref="L42:N42"/>
    <mergeCell ref="O42:Q42"/>
    <mergeCell ref="R42:T42"/>
    <mergeCell ref="U42:W42"/>
    <mergeCell ref="X56:Z56"/>
    <mergeCell ref="AA56:AC56"/>
    <mergeCell ref="C15:E15"/>
    <mergeCell ref="C16:E16"/>
    <mergeCell ref="D56:E56"/>
    <mergeCell ref="F56:H56"/>
    <mergeCell ref="I56:K56"/>
    <mergeCell ref="L56:N56"/>
    <mergeCell ref="O56:Q56"/>
    <mergeCell ref="R56:T56"/>
    <mergeCell ref="X44:Z44"/>
    <mergeCell ref="AA44:AC44"/>
    <mergeCell ref="F45:H45"/>
    <mergeCell ref="I45:K45"/>
    <mergeCell ref="L45:N45"/>
    <mergeCell ref="O45:Q45"/>
    <mergeCell ref="R45:T45"/>
    <mergeCell ref="U45:W45"/>
    <mergeCell ref="X45:Z45"/>
    <mergeCell ref="AA45:AC45"/>
    <mergeCell ref="F44:H44"/>
    <mergeCell ref="I44:K44"/>
    <mergeCell ref="L44:N44"/>
    <mergeCell ref="O44:Q44"/>
    <mergeCell ref="F17:M17"/>
    <mergeCell ref="F15:M15"/>
    <mergeCell ref="F16:M16"/>
    <mergeCell ref="V16:W16"/>
    <mergeCell ref="V15:W15"/>
    <mergeCell ref="R16:S16"/>
    <mergeCell ref="R17:S17"/>
    <mergeCell ref="U56:W56"/>
    <mergeCell ref="R44:T44"/>
    <mergeCell ref="U44:W44"/>
    <mergeCell ref="I55:K55"/>
    <mergeCell ref="L55:N55"/>
    <mergeCell ref="O55:Q55"/>
    <mergeCell ref="R55:T55"/>
    <mergeCell ref="U55:W55"/>
    <mergeCell ref="R18:S18"/>
    <mergeCell ref="F19:M19"/>
    <mergeCell ref="F20:M20"/>
    <mergeCell ref="F21:M21"/>
    <mergeCell ref="D58:AC58"/>
    <mergeCell ref="V20:W20"/>
    <mergeCell ref="V21:W21"/>
    <mergeCell ref="B13:AD13"/>
    <mergeCell ref="B23:AD23"/>
    <mergeCell ref="K11:M11"/>
    <mergeCell ref="R20:S20"/>
    <mergeCell ref="R21:S21"/>
    <mergeCell ref="T16:U16"/>
    <mergeCell ref="T17:U17"/>
    <mergeCell ref="T18:U18"/>
    <mergeCell ref="T19:U19"/>
    <mergeCell ref="T20:U20"/>
    <mergeCell ref="T21:U21"/>
    <mergeCell ref="R15:S15"/>
    <mergeCell ref="T15:U15"/>
    <mergeCell ref="X20:Z20"/>
    <mergeCell ref="AA20:AC20"/>
    <mergeCell ref="X21:Z21"/>
    <mergeCell ref="AA21:AC21"/>
    <mergeCell ref="C20:E20"/>
    <mergeCell ref="C21:E21"/>
    <mergeCell ref="N20:Q20"/>
    <mergeCell ref="N21:Q21"/>
    <mergeCell ref="C18:E18"/>
    <mergeCell ref="X18:Z18"/>
    <mergeCell ref="AA18:AC18"/>
    <mergeCell ref="N18:Q18"/>
    <mergeCell ref="V18:W18"/>
    <mergeCell ref="N19:Q19"/>
    <mergeCell ref="F18:M18"/>
    <mergeCell ref="X1:AD3"/>
    <mergeCell ref="C19:E19"/>
    <mergeCell ref="X19:Z19"/>
    <mergeCell ref="AA19:AC19"/>
    <mergeCell ref="R19:S19"/>
    <mergeCell ref="V19:W19"/>
    <mergeCell ref="C17:E17"/>
    <mergeCell ref="X17:Z17"/>
    <mergeCell ref="AA17:AC17"/>
    <mergeCell ref="X16:Z16"/>
    <mergeCell ref="X15:Z15"/>
    <mergeCell ref="AA15:AC15"/>
    <mergeCell ref="AA16:AC16"/>
    <mergeCell ref="N15:Q15"/>
    <mergeCell ref="N16:Q16"/>
    <mergeCell ref="V17:W17"/>
    <mergeCell ref="N17:Q17"/>
  </mergeCells>
  <dataValidations disablePrompts="1" count="1">
    <dataValidation type="list" allowBlank="1" showInputMessage="1" showErrorMessage="1" prompt="bond type" sqref="N16:P21" xr:uid="{42A676C3-A881-4A07-B46F-A2DD7F11BD93}">
      <formula1>"revenue, improvement"</formula1>
    </dataValidation>
  </dataValidations>
  <pageMargins left="0.3" right="0.3" top="0.3" bottom="0.7" header="0.3" footer="0.3"/>
  <pageSetup orientation="portrait" horizontalDpi="90" verticalDpi="90" r:id="rId1"/>
  <headerFooter scaleWithDoc="0">
    <oddFooter>&amp;LMPFA SRF Application Forms&amp;C&amp;A&amp;R  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9755C-53D4-4962-BD03-8F44D2E36034}">
  <sheetPr codeName="Sheet12"/>
  <dimension ref="A1:V67"/>
  <sheetViews>
    <sheetView showGridLines="0" showRowColHeaders="0" showZeros="0" topLeftCell="A27" zoomScaleNormal="100" workbookViewId="0">
      <selection activeCell="H52" sqref="H52"/>
    </sheetView>
  </sheetViews>
  <sheetFormatPr defaultColWidth="0" defaultRowHeight="14.45" zeroHeight="1"/>
  <cols>
    <col min="1" max="1" width="0.7109375" customWidth="1"/>
    <col min="2" max="2" width="4.5703125" customWidth="1"/>
    <col min="3" max="8" width="9.42578125" customWidth="1"/>
    <col min="9" max="9" width="0.7109375" customWidth="1"/>
    <col min="10" max="16" width="9.42578125" customWidth="1"/>
    <col min="17" max="17" width="1.5703125" customWidth="1"/>
    <col min="18" max="18" width="9.42578125" customWidth="1"/>
    <col min="19" max="19" width="1.5703125" customWidth="1"/>
    <col min="20" max="20" width="9.28515625" customWidth="1"/>
    <col min="21" max="21" width="0.7109375" customWidth="1"/>
  </cols>
  <sheetData>
    <row r="1" spans="1:22">
      <c r="B1" t="s">
        <v>19</v>
      </c>
      <c r="R1" s="113" t="str">
        <f>applicant&amp;CHAR(10)&amp;SystemType&amp;"-"&amp;IUP_status&amp;": "&amp;IUP_ID&amp;CHAR(10)&amp;project_title</f>
        <v>Appleton
CW-Part B: 280758-PS02
Rehab collection, Ph 2</v>
      </c>
      <c r="S1" s="113"/>
      <c r="T1" s="113"/>
      <c r="U1" s="113"/>
      <c r="V1" s="9"/>
    </row>
    <row r="2" spans="1:22">
      <c r="B2" t="s">
        <v>20</v>
      </c>
      <c r="R2" s="113"/>
      <c r="S2" s="113"/>
      <c r="T2" s="113"/>
      <c r="U2" s="113"/>
    </row>
    <row r="3" spans="1:22" ht="18.600000000000001">
      <c r="B3" s="7" t="s">
        <v>280</v>
      </c>
      <c r="D3" s="185" t="s">
        <v>281</v>
      </c>
      <c r="E3" s="117"/>
      <c r="F3" s="117"/>
      <c r="G3" s="117"/>
      <c r="H3" s="117"/>
      <c r="I3" s="117"/>
      <c r="J3" s="117"/>
      <c r="K3" s="117"/>
      <c r="L3" s="117"/>
      <c r="M3" s="117"/>
      <c r="N3" s="117"/>
      <c r="O3" s="117"/>
      <c r="P3" s="117"/>
      <c r="Q3" s="117"/>
      <c r="R3" s="113"/>
      <c r="S3" s="113"/>
      <c r="T3" s="113"/>
      <c r="U3" s="113"/>
    </row>
    <row r="4" spans="1:22"/>
    <row r="5" spans="1:22" ht="30" customHeight="1">
      <c r="B5" s="135" t="s">
        <v>282</v>
      </c>
      <c r="C5" s="135"/>
      <c r="D5" s="135"/>
      <c r="E5" s="135"/>
      <c r="F5" s="135"/>
      <c r="G5" s="135"/>
      <c r="H5" s="135"/>
      <c r="I5" s="135"/>
      <c r="J5" s="135"/>
      <c r="K5" s="135"/>
      <c r="L5" s="135"/>
      <c r="M5" s="135"/>
      <c r="N5" s="135"/>
      <c r="O5" s="135"/>
      <c r="P5" s="135"/>
      <c r="Q5" s="135"/>
      <c r="R5" s="135"/>
      <c r="S5" s="135"/>
      <c r="T5" s="135"/>
      <c r="U5" s="135"/>
    </row>
    <row r="6" spans="1:22" ht="6" customHeight="1"/>
    <row r="7" spans="1:22">
      <c r="B7" s="117" t="s">
        <v>283</v>
      </c>
      <c r="C7" s="117"/>
      <c r="D7" s="117"/>
      <c r="E7" s="117"/>
      <c r="F7" s="117"/>
      <c r="G7" s="117"/>
      <c r="H7" s="117"/>
      <c r="I7" s="117"/>
      <c r="J7" s="117"/>
      <c r="K7" s="117"/>
      <c r="L7" s="117"/>
      <c r="M7" s="117"/>
      <c r="N7" s="117"/>
      <c r="O7" s="117"/>
      <c r="P7" s="117"/>
      <c r="Q7" s="117"/>
      <c r="R7" s="117"/>
      <c r="S7" s="117"/>
      <c r="T7" s="117"/>
      <c r="U7" s="117"/>
    </row>
    <row r="8" spans="1:22" ht="6" customHeight="1"/>
    <row r="9" spans="1:22" ht="15.95">
      <c r="C9" s="249" t="s">
        <v>284</v>
      </c>
      <c r="D9" s="249"/>
      <c r="E9" s="249"/>
      <c r="F9" s="249"/>
      <c r="G9" s="249"/>
      <c r="H9" s="249"/>
      <c r="J9" s="249" t="s">
        <v>285</v>
      </c>
      <c r="K9" s="249"/>
      <c r="L9" s="249"/>
      <c r="M9" s="249"/>
      <c r="N9" s="249"/>
      <c r="O9" s="249"/>
      <c r="P9" s="250"/>
    </row>
    <row r="10" spans="1:22" ht="52.5">
      <c r="B10" s="100" t="s">
        <v>277</v>
      </c>
      <c r="C10" s="54" t="s">
        <v>286</v>
      </c>
      <c r="D10" s="54" t="s">
        <v>287</v>
      </c>
      <c r="E10" s="54" t="s">
        <v>288</v>
      </c>
      <c r="F10" s="54" t="s">
        <v>289</v>
      </c>
      <c r="G10" s="54" t="s">
        <v>188</v>
      </c>
      <c r="H10" s="54" t="s">
        <v>290</v>
      </c>
      <c r="I10" s="55"/>
      <c r="J10" s="54" t="s">
        <v>291</v>
      </c>
      <c r="K10" s="54" t="s">
        <v>292</v>
      </c>
      <c r="L10" s="85" t="s">
        <v>293</v>
      </c>
      <c r="M10" s="80" t="s">
        <v>294</v>
      </c>
      <c r="N10" s="80" t="s">
        <v>295</v>
      </c>
      <c r="O10" s="79" t="s">
        <v>296</v>
      </c>
      <c r="P10" s="54" t="s">
        <v>297</v>
      </c>
      <c r="Q10" s="54"/>
      <c r="R10" s="54" t="s">
        <v>298</v>
      </c>
      <c r="S10" s="55"/>
      <c r="T10" s="54" t="s">
        <v>299</v>
      </c>
    </row>
    <row r="11" spans="1:22" s="18" customFormat="1" ht="9.6" customHeight="1">
      <c r="A11"/>
      <c r="B11" s="82">
        <v>2026</v>
      </c>
      <c r="C11" s="56">
        <f>ROUND(Form04!V28,0)</f>
        <v>0</v>
      </c>
      <c r="D11" s="57">
        <f>ROUND(Form05!AA26,2)</f>
        <v>0</v>
      </c>
      <c r="E11" s="58"/>
      <c r="F11" s="57">
        <f t="shared" ref="F11:F41" si="0">ROUND(ReplacementFund_AnnlFlow/1000*0.5,0)*(E11&gt;0)</f>
        <v>0</v>
      </c>
      <c r="G11" s="59"/>
      <c r="H11" s="60">
        <f>SUM(C11:G11)</f>
        <v>0</v>
      </c>
      <c r="I11" s="60"/>
      <c r="J11" s="84">
        <v>1000</v>
      </c>
      <c r="K11" s="59"/>
      <c r="L11" s="59">
        <f>ROUND(J11*(1+K11),0)</f>
        <v>1000</v>
      </c>
      <c r="M11" s="59"/>
      <c r="N11" s="59"/>
      <c r="O11" s="59"/>
      <c r="P11" s="60">
        <f>SUM(L11:O11)</f>
        <v>1000</v>
      </c>
      <c r="Q11" s="60"/>
      <c r="R11" s="59"/>
      <c r="S11" s="60"/>
      <c r="T11" s="60">
        <f>ROUND(P11+R11-H11,0)</f>
        <v>1000</v>
      </c>
    </row>
    <row r="12" spans="1:22" s="18" customFormat="1" ht="9.6" customHeight="1">
      <c r="A12"/>
      <c r="B12" s="82">
        <f>B11+1</f>
        <v>2027</v>
      </c>
      <c r="C12" s="56">
        <f>ROUND(Form04!Z28,0)</f>
        <v>0</v>
      </c>
      <c r="D12" s="57">
        <f>ROUND(Form05!AA27,2)</f>
        <v>0</v>
      </c>
      <c r="E12" s="61">
        <f>IF(SystemType="CW",IF(ISERROR(ROUND(PMT(rate_SRFloan,term_SRFloan,-amount1_MPFA_SRFloanCW)*1.05,0)*(COUNT(B11:B$12)&lt;=term_SRFloan)),0,ROUND(PMT(rate_SRFloan,term_SRFloan,-amount1_MPFA_SRFloanCW)*1.05,0)*(COUNT(B$12:B12)&lt;=term_SRFloan)),IF(SystemType="DW",IF(ISERROR(ROUND(PMT(rate_SRFloan,term_SRFloan,-amount1_MPFA_SRFloanDW)*1.05,0)*(COUNT(B11:B$12)&lt;=term_SRFloan)),0,ROUND(PMT(rate_SRFloan,term_SRFloan,-amount1_MPFA_SRFloanDW)*1.05,0)*(COUNT(B$12:B12)&lt;=term_SRFloan)),0))</f>
        <v>0</v>
      </c>
      <c r="F12" s="57">
        <f t="shared" si="0"/>
        <v>0</v>
      </c>
      <c r="G12" s="59"/>
      <c r="H12" s="60">
        <f t="shared" ref="H12:H31" si="1">SUM(C12:G12)</f>
        <v>0</v>
      </c>
      <c r="I12" s="60"/>
      <c r="J12" s="59">
        <f>L11</f>
        <v>1000</v>
      </c>
      <c r="K12" s="59"/>
      <c r="L12" s="59">
        <f t="shared" ref="L12:L41" si="2">ROUND(J12*(1+K12),0)</f>
        <v>1000</v>
      </c>
      <c r="M12" s="59"/>
      <c r="N12" s="59"/>
      <c r="O12" s="59"/>
      <c r="P12" s="60">
        <f t="shared" ref="P12:P41" si="3">SUM(L12:O12)</f>
        <v>1000</v>
      </c>
      <c r="Q12" s="60"/>
      <c r="R12" s="59"/>
      <c r="S12" s="60"/>
      <c r="T12" s="60">
        <f t="shared" ref="T12:T31" si="4">ROUND(P12+R12-H12,0)</f>
        <v>1000</v>
      </c>
    </row>
    <row r="13" spans="1:22" s="18" customFormat="1" ht="9.6" customHeight="1">
      <c r="A13"/>
      <c r="B13" s="82">
        <f t="shared" ref="B13:B31" si="5">B12+1</f>
        <v>2028</v>
      </c>
      <c r="C13" s="56">
        <f t="shared" ref="C13:C41" si="6">ROUND(C12*(1+H$52),0)</f>
        <v>0</v>
      </c>
      <c r="D13" s="57">
        <f>ROUND(Form05!AA28,2)</f>
        <v>0</v>
      </c>
      <c r="E13" s="61">
        <f>IF(SystemType="CW",IF(ISERROR(ROUND(PMT(rate_SRFloan,term_SRFloan,-amount1_MPFA_SRFloanCW)*1.05,0)*(COUNT(B12:B$12)&lt;=term_SRFloan)),0,ROUND(PMT(rate_SRFloan,term_SRFloan,-amount1_MPFA_SRFloanCW)*1.05,0)*(COUNT(B$12:B13)&lt;=term_SRFloan)),IF(SystemType="DW",IF(ISERROR(ROUND(PMT(rate_SRFloan,term_SRFloan,-amount1_MPFA_SRFloanDW)*1.05,0)*(COUNT(B12:B$12)&lt;=term_SRFloan)),0,ROUND(PMT(rate_SRFloan,term_SRFloan,-amount1_MPFA_SRFloanDW)*1.05,0)*(COUNT(B$12:B13)&lt;=term_SRFloan)),0))</f>
        <v>0</v>
      </c>
      <c r="F13" s="57">
        <f t="shared" si="0"/>
        <v>0</v>
      </c>
      <c r="G13" s="59"/>
      <c r="H13" s="60">
        <f t="shared" si="1"/>
        <v>0</v>
      </c>
      <c r="I13" s="60"/>
      <c r="J13" s="59">
        <f t="shared" ref="J13:J41" si="7">L12</f>
        <v>1000</v>
      </c>
      <c r="K13" s="83">
        <v>0.03</v>
      </c>
      <c r="L13" s="59">
        <f t="shared" si="2"/>
        <v>1030</v>
      </c>
      <c r="M13" s="59"/>
      <c r="N13" s="59"/>
      <c r="O13" s="59"/>
      <c r="P13" s="60">
        <f t="shared" si="3"/>
        <v>1030</v>
      </c>
      <c r="Q13" s="60"/>
      <c r="R13" s="59"/>
      <c r="S13" s="60"/>
      <c r="T13" s="60">
        <f t="shared" si="4"/>
        <v>1030</v>
      </c>
    </row>
    <row r="14" spans="1:22" s="18" customFormat="1" ht="9.6" customHeight="1">
      <c r="A14"/>
      <c r="B14" s="82">
        <f t="shared" si="5"/>
        <v>2029</v>
      </c>
      <c r="C14" s="56">
        <f t="shared" si="6"/>
        <v>0</v>
      </c>
      <c r="D14" s="57">
        <f>ROUND(Form05!AA29,2)</f>
        <v>0</v>
      </c>
      <c r="E14" s="61">
        <f>IF(SystemType="CW",IF(ISERROR(ROUND(PMT(rate_SRFloan,term_SRFloan,-amount1_MPFA_SRFloanCW)*1.05,0)*(COUNT(B$12:B13)&lt;=term_SRFloan)),0,ROUND(PMT(rate_SRFloan,term_SRFloan,-amount1_MPFA_SRFloanCW)*1.05,0)*(COUNT(B$12:B14)&lt;=term_SRFloan)),IF(SystemType="DW",IF(ISERROR(ROUND(PMT(rate_SRFloan,term_SRFloan,-amount1_MPFA_SRFloanDW)*1.05,0)*(COUNT(B$12:B13)&lt;=term_SRFloan)),0,ROUND(PMT(rate_SRFloan,term_SRFloan,-amount1_MPFA_SRFloanDW)*1.05,0)*(COUNT(B$12:B14)&lt;=term_SRFloan)),0))</f>
        <v>0</v>
      </c>
      <c r="F14" s="57">
        <f t="shared" si="0"/>
        <v>0</v>
      </c>
      <c r="G14" s="59"/>
      <c r="H14" s="60">
        <f t="shared" si="1"/>
        <v>0</v>
      </c>
      <c r="I14" s="60"/>
      <c r="J14" s="59">
        <f t="shared" si="7"/>
        <v>1030</v>
      </c>
      <c r="K14" s="59"/>
      <c r="L14" s="59">
        <f t="shared" si="2"/>
        <v>1030</v>
      </c>
      <c r="M14" s="59"/>
      <c r="N14" s="59"/>
      <c r="O14" s="59"/>
      <c r="P14" s="60">
        <f t="shared" si="3"/>
        <v>1030</v>
      </c>
      <c r="Q14" s="60"/>
      <c r="R14" s="59"/>
      <c r="S14" s="60"/>
      <c r="T14" s="60">
        <f t="shared" si="4"/>
        <v>1030</v>
      </c>
    </row>
    <row r="15" spans="1:22" s="18" customFormat="1" ht="9.6" customHeight="1">
      <c r="A15"/>
      <c r="B15" s="82">
        <f t="shared" si="5"/>
        <v>2030</v>
      </c>
      <c r="C15" s="56">
        <f t="shared" si="6"/>
        <v>0</v>
      </c>
      <c r="D15" s="57">
        <f>ROUND(Form05!AA30,2)</f>
        <v>0</v>
      </c>
      <c r="E15" s="61">
        <f>IF(SystemType="CW",IF(ISERROR(ROUND(PMT(rate_SRFloan,term_SRFloan,-amount1_MPFA_SRFloanCW)*1.05,0)*(COUNT(B$12:B14)&lt;=term_SRFloan)),0,ROUND(PMT(rate_SRFloan,term_SRFloan,-amount1_MPFA_SRFloanCW)*1.05,0)*(COUNT(B$12:B15)&lt;=term_SRFloan)),IF(SystemType="DW",IF(ISERROR(ROUND(PMT(rate_SRFloan,term_SRFloan,-amount1_MPFA_SRFloanDW)*1.05,0)*(COUNT(B$12:B14)&lt;=term_SRFloan)),0,ROUND(PMT(rate_SRFloan,term_SRFloan,-amount1_MPFA_SRFloanDW)*1.05,0)*(COUNT(B$12:B15)&lt;=term_SRFloan)),0))</f>
        <v>0</v>
      </c>
      <c r="F15" s="57">
        <f t="shared" si="0"/>
        <v>0</v>
      </c>
      <c r="G15" s="59"/>
      <c r="H15" s="60">
        <f t="shared" si="1"/>
        <v>0</v>
      </c>
      <c r="I15" s="60"/>
      <c r="J15" s="59">
        <f t="shared" si="7"/>
        <v>1030</v>
      </c>
      <c r="K15" s="59"/>
      <c r="L15" s="59">
        <f t="shared" si="2"/>
        <v>1030</v>
      </c>
      <c r="M15" s="59"/>
      <c r="N15" s="59"/>
      <c r="O15" s="59"/>
      <c r="P15" s="60">
        <f t="shared" si="3"/>
        <v>1030</v>
      </c>
      <c r="Q15" s="60"/>
      <c r="R15" s="59"/>
      <c r="S15" s="60"/>
      <c r="T15" s="60">
        <f t="shared" si="4"/>
        <v>1030</v>
      </c>
    </row>
    <row r="16" spans="1:22" s="18" customFormat="1" ht="9.6" customHeight="1">
      <c r="A16"/>
      <c r="B16" s="82">
        <f t="shared" si="5"/>
        <v>2031</v>
      </c>
      <c r="C16" s="56">
        <f t="shared" si="6"/>
        <v>0</v>
      </c>
      <c r="D16" s="57">
        <f>ROUND(Form05!AA31,2)</f>
        <v>0</v>
      </c>
      <c r="E16" s="61">
        <f>IF(SystemType="CW",IF(ISERROR(ROUND(PMT(rate_SRFloan,term_SRFloan,-amount1_MPFA_SRFloanCW)*1.05,0)*(COUNT(B$12:B15)&lt;=term_SRFloan)),0,ROUND(PMT(rate_SRFloan,term_SRFloan,-amount1_MPFA_SRFloanCW)*1.05,0)*(COUNT(B$12:B16)&lt;=term_SRFloan)),IF(SystemType="DW",IF(ISERROR(ROUND(PMT(rate_SRFloan,term_SRFloan,-amount1_MPFA_SRFloanDW)*1.05,0)*(COUNT(B$12:B15)&lt;=term_SRFloan)),0,ROUND(PMT(rate_SRFloan,term_SRFloan,-amount1_MPFA_SRFloanDW)*1.05,0)*(COUNT(B$12:B16)&lt;=term_SRFloan)),0))</f>
        <v>0</v>
      </c>
      <c r="F16" s="57">
        <f t="shared" si="0"/>
        <v>0</v>
      </c>
      <c r="G16" s="59"/>
      <c r="H16" s="60">
        <f t="shared" si="1"/>
        <v>0</v>
      </c>
      <c r="I16" s="60"/>
      <c r="J16" s="59">
        <f t="shared" si="7"/>
        <v>1030</v>
      </c>
      <c r="K16" s="59"/>
      <c r="L16" s="59">
        <f t="shared" si="2"/>
        <v>1030</v>
      </c>
      <c r="M16" s="59"/>
      <c r="N16" s="59"/>
      <c r="O16" s="59"/>
      <c r="P16" s="60">
        <f t="shared" si="3"/>
        <v>1030</v>
      </c>
      <c r="Q16" s="60"/>
      <c r="R16" s="59"/>
      <c r="S16" s="60"/>
      <c r="T16" s="60">
        <f t="shared" si="4"/>
        <v>1030</v>
      </c>
    </row>
    <row r="17" spans="1:20" s="18" customFormat="1" ht="9.6" customHeight="1">
      <c r="A17"/>
      <c r="B17" s="82">
        <f t="shared" si="5"/>
        <v>2032</v>
      </c>
      <c r="C17" s="56">
        <f t="shared" si="6"/>
        <v>0</v>
      </c>
      <c r="D17" s="57">
        <f>ROUND(Form05!AA32,2)</f>
        <v>0</v>
      </c>
      <c r="E17" s="61">
        <f>IF(SystemType="CW",IF(ISERROR(ROUND(PMT(rate_SRFloan,term_SRFloan,-amount1_MPFA_SRFloanCW)*1.05,0)*(COUNT(B$12:B16)&lt;=term_SRFloan)),0,ROUND(PMT(rate_SRFloan,term_SRFloan,-amount1_MPFA_SRFloanCW)*1.05,0)*(COUNT(B$12:B17)&lt;=term_SRFloan)),IF(SystemType="DW",IF(ISERROR(ROUND(PMT(rate_SRFloan,term_SRFloan,-amount1_MPFA_SRFloanDW)*1.05,0)*(COUNT(B$12:B16)&lt;=term_SRFloan)),0,ROUND(PMT(rate_SRFloan,term_SRFloan,-amount1_MPFA_SRFloanDW)*1.05,0)*(COUNT(B$12:B17)&lt;=term_SRFloan)),0))</f>
        <v>0</v>
      </c>
      <c r="F17" s="57">
        <f t="shared" si="0"/>
        <v>0</v>
      </c>
      <c r="G17" s="59"/>
      <c r="H17" s="60">
        <f t="shared" si="1"/>
        <v>0</v>
      </c>
      <c r="I17" s="60"/>
      <c r="J17" s="59">
        <f t="shared" si="7"/>
        <v>1030</v>
      </c>
      <c r="K17" s="59"/>
      <c r="L17" s="59">
        <f t="shared" si="2"/>
        <v>1030</v>
      </c>
      <c r="M17" s="59"/>
      <c r="N17" s="59"/>
      <c r="O17" s="59"/>
      <c r="P17" s="60">
        <f t="shared" si="3"/>
        <v>1030</v>
      </c>
      <c r="Q17" s="60"/>
      <c r="R17" s="59"/>
      <c r="S17" s="60"/>
      <c r="T17" s="60">
        <f t="shared" si="4"/>
        <v>1030</v>
      </c>
    </row>
    <row r="18" spans="1:20" s="18" customFormat="1" ht="9.6" customHeight="1">
      <c r="A18"/>
      <c r="B18" s="82">
        <f t="shared" si="5"/>
        <v>2033</v>
      </c>
      <c r="C18" s="56">
        <f t="shared" si="6"/>
        <v>0</v>
      </c>
      <c r="D18" s="57">
        <f>ROUND(Form05!AA33,2)</f>
        <v>0</v>
      </c>
      <c r="E18" s="61">
        <f>IF(SystemType="CW",IF(ISERROR(ROUND(PMT(rate_SRFloan,term_SRFloan,-amount1_MPFA_SRFloanCW)*1.05,0)*(COUNT(B$12:B17)&lt;=term_SRFloan)),0,ROUND(PMT(rate_SRFloan,term_SRFloan,-amount1_MPFA_SRFloanCW)*1.05,0)*(COUNT(B$12:B18)&lt;=term_SRFloan)),IF(SystemType="DW",IF(ISERROR(ROUND(PMT(rate_SRFloan,term_SRFloan,-amount1_MPFA_SRFloanDW)*1.05,0)*(COUNT(B$12:B17)&lt;=term_SRFloan)),0,ROUND(PMT(rate_SRFloan,term_SRFloan,-amount1_MPFA_SRFloanDW)*1.05,0)*(COUNT(B$12:B18)&lt;=term_SRFloan)),0))</f>
        <v>0</v>
      </c>
      <c r="F18" s="57">
        <f t="shared" si="0"/>
        <v>0</v>
      </c>
      <c r="G18" s="59"/>
      <c r="H18" s="60">
        <f t="shared" si="1"/>
        <v>0</v>
      </c>
      <c r="I18" s="60"/>
      <c r="J18" s="59">
        <f t="shared" si="7"/>
        <v>1030</v>
      </c>
      <c r="K18" s="59"/>
      <c r="L18" s="59">
        <f t="shared" si="2"/>
        <v>1030</v>
      </c>
      <c r="M18" s="59"/>
      <c r="N18" s="59"/>
      <c r="O18" s="59"/>
      <c r="P18" s="60">
        <f t="shared" si="3"/>
        <v>1030</v>
      </c>
      <c r="Q18" s="60"/>
      <c r="R18" s="59"/>
      <c r="S18" s="60"/>
      <c r="T18" s="60">
        <f t="shared" si="4"/>
        <v>1030</v>
      </c>
    </row>
    <row r="19" spans="1:20" s="18" customFormat="1" ht="9.6" customHeight="1">
      <c r="A19"/>
      <c r="B19" s="82">
        <f t="shared" si="5"/>
        <v>2034</v>
      </c>
      <c r="C19" s="56">
        <f t="shared" si="6"/>
        <v>0</v>
      </c>
      <c r="D19" s="57">
        <f>ROUND(Form05!AA34,2)</f>
        <v>0</v>
      </c>
      <c r="E19" s="61">
        <f>IF(SystemType="CW",IF(ISERROR(ROUND(PMT(rate_SRFloan,term_SRFloan,-amount1_MPFA_SRFloanCW)*1.05,0)*(COUNT(B$12:B18)&lt;=term_SRFloan)),0,ROUND(PMT(rate_SRFloan,term_SRFloan,-amount1_MPFA_SRFloanCW)*1.05,0)*(COUNT(B$12:B19)&lt;=term_SRFloan)),IF(SystemType="DW",IF(ISERROR(ROUND(PMT(rate_SRFloan,term_SRFloan,-amount1_MPFA_SRFloanDW)*1.05,0)*(COUNT(B$12:B18)&lt;=term_SRFloan)),0,ROUND(PMT(rate_SRFloan,term_SRFloan,-amount1_MPFA_SRFloanDW)*1.05,0)*(COUNT(B$12:B19)&lt;=term_SRFloan)),0))</f>
        <v>0</v>
      </c>
      <c r="F19" s="57">
        <f t="shared" si="0"/>
        <v>0</v>
      </c>
      <c r="G19" s="59"/>
      <c r="H19" s="60">
        <f t="shared" si="1"/>
        <v>0</v>
      </c>
      <c r="I19" s="60"/>
      <c r="J19" s="59">
        <f t="shared" si="7"/>
        <v>1030</v>
      </c>
      <c r="K19" s="59"/>
      <c r="L19" s="59">
        <f t="shared" si="2"/>
        <v>1030</v>
      </c>
      <c r="M19" s="59"/>
      <c r="N19" s="59"/>
      <c r="O19" s="59"/>
      <c r="P19" s="60">
        <f t="shared" si="3"/>
        <v>1030</v>
      </c>
      <c r="Q19" s="60"/>
      <c r="R19" s="59"/>
      <c r="S19" s="60"/>
      <c r="T19" s="60">
        <f t="shared" si="4"/>
        <v>1030</v>
      </c>
    </row>
    <row r="20" spans="1:20" s="18" customFormat="1" ht="9.6" customHeight="1">
      <c r="A20"/>
      <c r="B20" s="82">
        <f t="shared" si="5"/>
        <v>2035</v>
      </c>
      <c r="C20" s="56">
        <f t="shared" si="6"/>
        <v>0</v>
      </c>
      <c r="D20" s="57">
        <f>ROUND(Form05!AA35,2)</f>
        <v>0</v>
      </c>
      <c r="E20" s="61">
        <f>IF(SystemType="CW",IF(ISERROR(ROUND(PMT(rate_SRFloan,term_SRFloan,-amount1_MPFA_SRFloanCW)*1.05,0)*(COUNT(B$12:B19)&lt;=term_SRFloan)),0,ROUND(PMT(rate_SRFloan,term_SRFloan,-amount1_MPFA_SRFloanCW)*1.05,0)*(COUNT(B$12:B20)&lt;=term_SRFloan)),IF(SystemType="DW",IF(ISERROR(ROUND(PMT(rate_SRFloan,term_SRFloan,-amount1_MPFA_SRFloanDW)*1.05,0)*(COUNT(B$12:B19)&lt;=term_SRFloan)),0,ROUND(PMT(rate_SRFloan,term_SRFloan,-amount1_MPFA_SRFloanDW)*1.05,0)*(COUNT(B$12:B20)&lt;=term_SRFloan)),0))</f>
        <v>0</v>
      </c>
      <c r="F20" s="57">
        <f t="shared" si="0"/>
        <v>0</v>
      </c>
      <c r="G20" s="59"/>
      <c r="H20" s="60">
        <f t="shared" si="1"/>
        <v>0</v>
      </c>
      <c r="I20" s="60"/>
      <c r="J20" s="59">
        <f t="shared" si="7"/>
        <v>1030</v>
      </c>
      <c r="K20" s="83">
        <v>0.03</v>
      </c>
      <c r="L20" s="59">
        <f t="shared" si="2"/>
        <v>1061</v>
      </c>
      <c r="M20" s="59"/>
      <c r="N20" s="59"/>
      <c r="O20" s="59"/>
      <c r="P20" s="60">
        <f t="shared" si="3"/>
        <v>1061</v>
      </c>
      <c r="Q20" s="60"/>
      <c r="R20" s="59"/>
      <c r="S20" s="60"/>
      <c r="T20" s="60">
        <f t="shared" si="4"/>
        <v>1061</v>
      </c>
    </row>
    <row r="21" spans="1:20" s="18" customFormat="1" ht="9.6" customHeight="1">
      <c r="A21"/>
      <c r="B21" s="82">
        <f t="shared" si="5"/>
        <v>2036</v>
      </c>
      <c r="C21" s="56">
        <f t="shared" si="6"/>
        <v>0</v>
      </c>
      <c r="D21" s="57">
        <f>ROUND(Form05!AA36,2)</f>
        <v>0</v>
      </c>
      <c r="E21" s="61">
        <f>IF(SystemType="CW",IF(ISERROR(ROUND(PMT(rate_SRFloan,term_SRFloan,-amount1_MPFA_SRFloanCW)*1.05,0)*(COUNT(B$12:B20)&lt;=term_SRFloan)),0,ROUND(PMT(rate_SRFloan,term_SRFloan,-amount1_MPFA_SRFloanCW)*1.05,0)*(COUNT(B$12:B21)&lt;=term_SRFloan)),IF(SystemType="DW",IF(ISERROR(ROUND(PMT(rate_SRFloan,term_SRFloan,-amount1_MPFA_SRFloanDW)*1.05,0)*(COUNT(B$12:B20)&lt;=term_SRFloan)),0,ROUND(PMT(rate_SRFloan,term_SRFloan,-amount1_MPFA_SRFloanDW)*1.05,0)*(COUNT(B$12:B21)&lt;=term_SRFloan)),0))</f>
        <v>0</v>
      </c>
      <c r="F21" s="57">
        <f t="shared" si="0"/>
        <v>0</v>
      </c>
      <c r="G21" s="59"/>
      <c r="H21" s="60">
        <f t="shared" si="1"/>
        <v>0</v>
      </c>
      <c r="I21" s="60"/>
      <c r="J21" s="59">
        <f t="shared" si="7"/>
        <v>1061</v>
      </c>
      <c r="K21" s="59"/>
      <c r="L21" s="59">
        <f t="shared" si="2"/>
        <v>1061</v>
      </c>
      <c r="M21" s="59"/>
      <c r="N21" s="59"/>
      <c r="O21" s="59"/>
      <c r="P21" s="60">
        <f t="shared" si="3"/>
        <v>1061</v>
      </c>
      <c r="Q21" s="60"/>
      <c r="R21" s="59"/>
      <c r="S21" s="60"/>
      <c r="T21" s="60">
        <f t="shared" si="4"/>
        <v>1061</v>
      </c>
    </row>
    <row r="22" spans="1:20" s="18" customFormat="1" ht="9.6" customHeight="1">
      <c r="A22"/>
      <c r="B22" s="82">
        <f t="shared" si="5"/>
        <v>2037</v>
      </c>
      <c r="C22" s="56">
        <f t="shared" si="6"/>
        <v>0</v>
      </c>
      <c r="D22" s="57">
        <f>ROUND(Form05!AA37,2)</f>
        <v>0</v>
      </c>
      <c r="E22" s="61">
        <f>IF(SystemType="CW",IF(ISERROR(ROUND(PMT(rate_SRFloan,term_SRFloan,-amount1_MPFA_SRFloanCW)*1.05,0)*(COUNT(B$12:B21)&lt;=term_SRFloan)),0,ROUND(PMT(rate_SRFloan,term_SRFloan,-amount1_MPFA_SRFloanCW)*1.05,0)*(COUNT(B$12:B22)&lt;=term_SRFloan)),IF(SystemType="DW",IF(ISERROR(ROUND(PMT(rate_SRFloan,term_SRFloan,-amount1_MPFA_SRFloanDW)*1.05,0)*(COUNT(B$12:B21)&lt;=term_SRFloan)),0,ROUND(PMT(rate_SRFloan,term_SRFloan,-amount1_MPFA_SRFloanDW)*1.05,0)*(COUNT(B$12:B22)&lt;=term_SRFloan)),0))</f>
        <v>0</v>
      </c>
      <c r="F22" s="57">
        <f t="shared" si="0"/>
        <v>0</v>
      </c>
      <c r="G22" s="59"/>
      <c r="H22" s="60">
        <f t="shared" si="1"/>
        <v>0</v>
      </c>
      <c r="I22" s="60"/>
      <c r="J22" s="59">
        <f t="shared" si="7"/>
        <v>1061</v>
      </c>
      <c r="K22" s="59"/>
      <c r="L22" s="59">
        <f t="shared" si="2"/>
        <v>1061</v>
      </c>
      <c r="M22" s="59"/>
      <c r="N22" s="59"/>
      <c r="O22" s="59"/>
      <c r="P22" s="60">
        <f t="shared" si="3"/>
        <v>1061</v>
      </c>
      <c r="Q22" s="60"/>
      <c r="R22" s="59"/>
      <c r="S22" s="60"/>
      <c r="T22" s="60">
        <f t="shared" si="4"/>
        <v>1061</v>
      </c>
    </row>
    <row r="23" spans="1:20" s="18" customFormat="1" ht="9.6" customHeight="1">
      <c r="A23"/>
      <c r="B23" s="82">
        <f t="shared" si="5"/>
        <v>2038</v>
      </c>
      <c r="C23" s="56">
        <f t="shared" si="6"/>
        <v>0</v>
      </c>
      <c r="D23" s="57">
        <f>ROUND(Form05!AA38,2)</f>
        <v>0</v>
      </c>
      <c r="E23" s="61">
        <f>IF(SystemType="CW",IF(ISERROR(ROUND(PMT(rate_SRFloan,term_SRFloan,-amount1_MPFA_SRFloanCW)*1.05,0)*(COUNT(B$12:B22)&lt;=term_SRFloan)),0,ROUND(PMT(rate_SRFloan,term_SRFloan,-amount1_MPFA_SRFloanCW)*1.05,0)*(COUNT(B$12:B23)&lt;=term_SRFloan)),IF(SystemType="DW",IF(ISERROR(ROUND(PMT(rate_SRFloan,term_SRFloan,-amount1_MPFA_SRFloanDW)*1.05,0)*(COUNT(B$12:B22)&lt;=term_SRFloan)),0,ROUND(PMT(rate_SRFloan,term_SRFloan,-amount1_MPFA_SRFloanDW)*1.05,0)*(COUNT(B$12:B23)&lt;=term_SRFloan)),0))</f>
        <v>0</v>
      </c>
      <c r="F23" s="57">
        <f t="shared" si="0"/>
        <v>0</v>
      </c>
      <c r="G23" s="59"/>
      <c r="H23" s="60">
        <f t="shared" si="1"/>
        <v>0</v>
      </c>
      <c r="I23" s="60"/>
      <c r="J23" s="59">
        <f t="shared" si="7"/>
        <v>1061</v>
      </c>
      <c r="K23" s="59"/>
      <c r="L23" s="59">
        <f t="shared" si="2"/>
        <v>1061</v>
      </c>
      <c r="M23" s="59"/>
      <c r="N23" s="59"/>
      <c r="O23" s="59"/>
      <c r="P23" s="60">
        <f t="shared" si="3"/>
        <v>1061</v>
      </c>
      <c r="Q23" s="60"/>
      <c r="R23" s="59"/>
      <c r="S23" s="60"/>
      <c r="T23" s="60">
        <f t="shared" si="4"/>
        <v>1061</v>
      </c>
    </row>
    <row r="24" spans="1:20" s="18" customFormat="1" ht="9.6" customHeight="1">
      <c r="A24"/>
      <c r="B24" s="82">
        <f t="shared" si="5"/>
        <v>2039</v>
      </c>
      <c r="C24" s="56">
        <f t="shared" si="6"/>
        <v>0</v>
      </c>
      <c r="D24" s="57">
        <f>ROUND(Form05!AA39,2)</f>
        <v>0</v>
      </c>
      <c r="E24" s="61">
        <f>IF(SystemType="CW",IF(ISERROR(ROUND(PMT(rate_SRFloan,term_SRFloan,-amount1_MPFA_SRFloanCW)*1.05,0)*(COUNT(B$12:B23)&lt;=term_SRFloan)),0,ROUND(PMT(rate_SRFloan,term_SRFloan,-amount1_MPFA_SRFloanCW)*1.05,0)*(COUNT(B$12:B24)&lt;=term_SRFloan)),IF(SystemType="DW",IF(ISERROR(ROUND(PMT(rate_SRFloan,term_SRFloan,-amount1_MPFA_SRFloanDW)*1.05,0)*(COUNT(B$12:B23)&lt;=term_SRFloan)),0,ROUND(PMT(rate_SRFloan,term_SRFloan,-amount1_MPFA_SRFloanDW)*1.05,0)*(COUNT(B$12:B24)&lt;=term_SRFloan)),0))</f>
        <v>0</v>
      </c>
      <c r="F24" s="57">
        <f t="shared" si="0"/>
        <v>0</v>
      </c>
      <c r="G24" s="59"/>
      <c r="H24" s="60">
        <f t="shared" si="1"/>
        <v>0</v>
      </c>
      <c r="I24" s="60"/>
      <c r="J24" s="59">
        <f t="shared" si="7"/>
        <v>1061</v>
      </c>
      <c r="K24" s="59"/>
      <c r="L24" s="59">
        <f t="shared" si="2"/>
        <v>1061</v>
      </c>
      <c r="M24" s="59"/>
      <c r="N24" s="59"/>
      <c r="O24" s="59"/>
      <c r="P24" s="60">
        <f t="shared" si="3"/>
        <v>1061</v>
      </c>
      <c r="Q24" s="60"/>
      <c r="R24" s="59"/>
      <c r="S24" s="60"/>
      <c r="T24" s="60">
        <f t="shared" si="4"/>
        <v>1061</v>
      </c>
    </row>
    <row r="25" spans="1:20" s="18" customFormat="1" ht="9.6" customHeight="1">
      <c r="A25"/>
      <c r="B25" s="82">
        <f t="shared" si="5"/>
        <v>2040</v>
      </c>
      <c r="C25" s="56">
        <f t="shared" si="6"/>
        <v>0</v>
      </c>
      <c r="D25" s="57">
        <f>ROUND(Form05!AA40,2)</f>
        <v>0</v>
      </c>
      <c r="E25" s="61">
        <f>IF(SystemType="CW",IF(ISERROR(ROUND(PMT(rate_SRFloan,term_SRFloan,-amount1_MPFA_SRFloanCW)*1.05,0)*(COUNT(B$12:B24)&lt;=term_SRFloan)),0,ROUND(PMT(rate_SRFloan,term_SRFloan,-amount1_MPFA_SRFloanCW)*1.05,0)*(COUNT(B$12:B25)&lt;=term_SRFloan)),IF(SystemType="DW",IF(ISERROR(ROUND(PMT(rate_SRFloan,term_SRFloan,-amount1_MPFA_SRFloanDW)*1.05,0)*(COUNT(B$12:B24)&lt;=term_SRFloan)),0,ROUND(PMT(rate_SRFloan,term_SRFloan,-amount1_MPFA_SRFloanDW)*1.05,0)*(COUNT(B$12:B25)&lt;=term_SRFloan)),0))</f>
        <v>0</v>
      </c>
      <c r="F25" s="57">
        <f t="shared" si="0"/>
        <v>0</v>
      </c>
      <c r="G25" s="59"/>
      <c r="H25" s="60">
        <f t="shared" si="1"/>
        <v>0</v>
      </c>
      <c r="I25" s="60"/>
      <c r="J25" s="59">
        <f t="shared" si="7"/>
        <v>1061</v>
      </c>
      <c r="K25" s="59"/>
      <c r="L25" s="59">
        <f t="shared" si="2"/>
        <v>1061</v>
      </c>
      <c r="M25" s="59"/>
      <c r="N25" s="59"/>
      <c r="O25" s="59"/>
      <c r="P25" s="60">
        <f t="shared" si="3"/>
        <v>1061</v>
      </c>
      <c r="Q25" s="60"/>
      <c r="R25" s="59"/>
      <c r="S25" s="60"/>
      <c r="T25" s="60">
        <f t="shared" si="4"/>
        <v>1061</v>
      </c>
    </row>
    <row r="26" spans="1:20" s="18" customFormat="1" ht="9.6" customHeight="1">
      <c r="A26"/>
      <c r="B26" s="82">
        <f t="shared" si="5"/>
        <v>2041</v>
      </c>
      <c r="C26" s="56">
        <f t="shared" si="6"/>
        <v>0</v>
      </c>
      <c r="D26" s="57">
        <f>ROUND(Form05!AA41,2)</f>
        <v>0</v>
      </c>
      <c r="E26" s="61">
        <f>IF(SystemType="CW",IF(ISERROR(ROUND(PMT(rate_SRFloan,term_SRFloan,-amount1_MPFA_SRFloanCW)*1.05,0)*(COUNT(B$12:B25)&lt;=term_SRFloan)),0,ROUND(PMT(rate_SRFloan,term_SRFloan,-amount1_MPFA_SRFloanCW)*1.05,0)*(COUNT(B$12:B26)&lt;=term_SRFloan)),IF(SystemType="DW",IF(ISERROR(ROUND(PMT(rate_SRFloan,term_SRFloan,-amount1_MPFA_SRFloanDW)*1.05,0)*(COUNT(B$12:B25)&lt;=term_SRFloan)),0,ROUND(PMT(rate_SRFloan,term_SRFloan,-amount1_MPFA_SRFloanDW)*1.05,0)*(COUNT(B$12:B26)&lt;=term_SRFloan)),0))</f>
        <v>0</v>
      </c>
      <c r="F26" s="57">
        <f t="shared" si="0"/>
        <v>0</v>
      </c>
      <c r="G26" s="59"/>
      <c r="H26" s="60">
        <f t="shared" si="1"/>
        <v>0</v>
      </c>
      <c r="I26" s="60"/>
      <c r="J26" s="59">
        <f t="shared" si="7"/>
        <v>1061</v>
      </c>
      <c r="K26" s="59"/>
      <c r="L26" s="59">
        <f t="shared" si="2"/>
        <v>1061</v>
      </c>
      <c r="M26" s="59"/>
      <c r="N26" s="59"/>
      <c r="O26" s="59"/>
      <c r="P26" s="60">
        <f t="shared" si="3"/>
        <v>1061</v>
      </c>
      <c r="Q26" s="60"/>
      <c r="R26" s="59"/>
      <c r="S26" s="60"/>
      <c r="T26" s="60">
        <f t="shared" si="4"/>
        <v>1061</v>
      </c>
    </row>
    <row r="27" spans="1:20" s="18" customFormat="1" ht="9.6" customHeight="1">
      <c r="A27"/>
      <c r="B27" s="82">
        <f t="shared" si="5"/>
        <v>2042</v>
      </c>
      <c r="C27" s="56">
        <f t="shared" si="6"/>
        <v>0</v>
      </c>
      <c r="D27" s="57">
        <f>ROUND(Form05!AA42,2)</f>
        <v>0</v>
      </c>
      <c r="E27" s="61">
        <f>IF(SystemType="CW",IF(ISERROR(ROUND(PMT(rate_SRFloan,term_SRFloan,-amount1_MPFA_SRFloanCW)*1.05,0)*(COUNT(B$12:B26)&lt;=term_SRFloan)),0,ROUND(PMT(rate_SRFloan,term_SRFloan,-amount1_MPFA_SRFloanCW)*1.05,0)*(COUNT(B$12:B27)&lt;=term_SRFloan)),IF(SystemType="DW",IF(ISERROR(ROUND(PMT(rate_SRFloan,term_SRFloan,-amount1_MPFA_SRFloanDW)*1.05,0)*(COUNT(B$12:B26)&lt;=term_SRFloan)),0,ROUND(PMT(rate_SRFloan,term_SRFloan,-amount1_MPFA_SRFloanDW)*1.05,0)*(COUNT(B$12:B27)&lt;=term_SRFloan)),0))</f>
        <v>0</v>
      </c>
      <c r="F27" s="57">
        <f t="shared" si="0"/>
        <v>0</v>
      </c>
      <c r="G27" s="59"/>
      <c r="H27" s="60">
        <f t="shared" si="1"/>
        <v>0</v>
      </c>
      <c r="I27" s="60"/>
      <c r="J27" s="59">
        <f t="shared" si="7"/>
        <v>1061</v>
      </c>
      <c r="K27" s="83">
        <v>0.03</v>
      </c>
      <c r="L27" s="59">
        <f t="shared" si="2"/>
        <v>1093</v>
      </c>
      <c r="M27" s="59"/>
      <c r="N27" s="59"/>
      <c r="O27" s="59"/>
      <c r="P27" s="60">
        <f t="shared" si="3"/>
        <v>1093</v>
      </c>
      <c r="Q27" s="60"/>
      <c r="R27" s="59"/>
      <c r="S27" s="60"/>
      <c r="T27" s="60">
        <f t="shared" si="4"/>
        <v>1093</v>
      </c>
    </row>
    <row r="28" spans="1:20" s="18" customFormat="1" ht="9.6" customHeight="1">
      <c r="A28"/>
      <c r="B28" s="82">
        <f t="shared" si="5"/>
        <v>2043</v>
      </c>
      <c r="C28" s="56">
        <f t="shared" si="6"/>
        <v>0</v>
      </c>
      <c r="D28" s="57">
        <f>ROUND(Form05!AA43,2)</f>
        <v>0</v>
      </c>
      <c r="E28" s="61">
        <f>IF(SystemType="CW",IF(ISERROR(ROUND(PMT(rate_SRFloan,term_SRFloan,-amount1_MPFA_SRFloanCW)*1.05,0)*(COUNT(B$12:B27)&lt;=term_SRFloan)),0,ROUND(PMT(rate_SRFloan,term_SRFloan,-amount1_MPFA_SRFloanCW)*1.05,0)*(COUNT(B$12:B28)&lt;=term_SRFloan)),IF(SystemType="DW",IF(ISERROR(ROUND(PMT(rate_SRFloan,term_SRFloan,-amount1_MPFA_SRFloanDW)*1.05,0)*(COUNT(B$12:B27)&lt;=term_SRFloan)),0,ROUND(PMT(rate_SRFloan,term_SRFloan,-amount1_MPFA_SRFloanDW)*1.05,0)*(COUNT(B$12:B28)&lt;=term_SRFloan)),0))</f>
        <v>0</v>
      </c>
      <c r="F28" s="57">
        <f t="shared" si="0"/>
        <v>0</v>
      </c>
      <c r="G28" s="59"/>
      <c r="H28" s="60">
        <f t="shared" si="1"/>
        <v>0</v>
      </c>
      <c r="I28" s="60"/>
      <c r="J28" s="59">
        <f t="shared" si="7"/>
        <v>1093</v>
      </c>
      <c r="K28" s="59"/>
      <c r="L28" s="59">
        <f t="shared" si="2"/>
        <v>1093</v>
      </c>
      <c r="M28" s="59"/>
      <c r="N28" s="59"/>
      <c r="O28" s="59"/>
      <c r="P28" s="60">
        <f t="shared" si="3"/>
        <v>1093</v>
      </c>
      <c r="Q28" s="60"/>
      <c r="R28" s="59"/>
      <c r="S28" s="60"/>
      <c r="T28" s="60">
        <f t="shared" si="4"/>
        <v>1093</v>
      </c>
    </row>
    <row r="29" spans="1:20" s="18" customFormat="1" ht="9.6" customHeight="1">
      <c r="A29"/>
      <c r="B29" s="82">
        <f t="shared" si="5"/>
        <v>2044</v>
      </c>
      <c r="C29" s="56">
        <f t="shared" si="6"/>
        <v>0</v>
      </c>
      <c r="D29" s="57">
        <f>ROUND(Form05!AA44,2)</f>
        <v>0</v>
      </c>
      <c r="E29" s="61">
        <f>IF(SystemType="CW",IF(ISERROR(ROUND(PMT(rate_SRFloan,term_SRFloan,-amount1_MPFA_SRFloanCW)*1.05,0)*(COUNT(B$12:B28)&lt;=term_SRFloan)),0,ROUND(PMT(rate_SRFloan,term_SRFloan,-amount1_MPFA_SRFloanCW)*1.05,0)*(COUNT(B$12:B29)&lt;=term_SRFloan)),IF(SystemType="DW",IF(ISERROR(ROUND(PMT(rate_SRFloan,term_SRFloan,-amount1_MPFA_SRFloanDW)*1.05,0)*(COUNT(B$12:B28)&lt;=term_SRFloan)),0,ROUND(PMT(rate_SRFloan,term_SRFloan,-amount1_MPFA_SRFloanDW)*1.05,0)*(COUNT(B$12:B29)&lt;=term_SRFloan)),0))</f>
        <v>0</v>
      </c>
      <c r="F29" s="57">
        <f t="shared" si="0"/>
        <v>0</v>
      </c>
      <c r="G29" s="59"/>
      <c r="H29" s="60">
        <f t="shared" si="1"/>
        <v>0</v>
      </c>
      <c r="I29" s="60"/>
      <c r="J29" s="59">
        <f t="shared" si="7"/>
        <v>1093</v>
      </c>
      <c r="K29" s="59"/>
      <c r="L29" s="59">
        <f t="shared" si="2"/>
        <v>1093</v>
      </c>
      <c r="M29" s="59"/>
      <c r="N29" s="59"/>
      <c r="O29" s="59"/>
      <c r="P29" s="60">
        <f t="shared" si="3"/>
        <v>1093</v>
      </c>
      <c r="Q29" s="60"/>
      <c r="R29" s="59"/>
      <c r="S29" s="60"/>
      <c r="T29" s="60">
        <f t="shared" si="4"/>
        <v>1093</v>
      </c>
    </row>
    <row r="30" spans="1:20" s="18" customFormat="1" ht="9.6" customHeight="1">
      <c r="A30"/>
      <c r="B30" s="82">
        <f t="shared" si="5"/>
        <v>2045</v>
      </c>
      <c r="C30" s="56">
        <f t="shared" si="6"/>
        <v>0</v>
      </c>
      <c r="D30" s="57">
        <f>ROUND(Form05!AA45,2)</f>
        <v>0</v>
      </c>
      <c r="E30" s="61">
        <f>IF(SystemType="CW",IF(ISERROR(ROUND(PMT(rate_SRFloan,term_SRFloan,-amount1_MPFA_SRFloanCW)*1.05,0)*(COUNT(B$12:B29)&lt;=term_SRFloan)),0,ROUND(PMT(rate_SRFloan,term_SRFloan,-amount1_MPFA_SRFloanCW)*1.05,0)*(COUNT(B$12:B30)&lt;=term_SRFloan)),IF(SystemType="DW",IF(ISERROR(ROUND(PMT(rate_SRFloan,term_SRFloan,-amount1_MPFA_SRFloanDW)*1.05,0)*(COUNT(B$12:B29)&lt;=term_SRFloan)),0,ROUND(PMT(rate_SRFloan,term_SRFloan,-amount1_MPFA_SRFloanDW)*1.05,0)*(COUNT(B$12:B30)&lt;=term_SRFloan)),0))</f>
        <v>0</v>
      </c>
      <c r="F30" s="57">
        <f t="shared" si="0"/>
        <v>0</v>
      </c>
      <c r="G30" s="59"/>
      <c r="H30" s="60">
        <f t="shared" si="1"/>
        <v>0</v>
      </c>
      <c r="I30" s="60"/>
      <c r="J30" s="59">
        <f t="shared" si="7"/>
        <v>1093</v>
      </c>
      <c r="K30" s="59"/>
      <c r="L30" s="59">
        <f t="shared" si="2"/>
        <v>1093</v>
      </c>
      <c r="M30" s="59"/>
      <c r="N30" s="59"/>
      <c r="O30" s="59"/>
      <c r="P30" s="60">
        <f t="shared" si="3"/>
        <v>1093</v>
      </c>
      <c r="Q30" s="60"/>
      <c r="R30" s="59"/>
      <c r="S30" s="60"/>
      <c r="T30" s="60">
        <f t="shared" si="4"/>
        <v>1093</v>
      </c>
    </row>
    <row r="31" spans="1:20" s="18" customFormat="1" ht="9.6" customHeight="1">
      <c r="A31"/>
      <c r="B31" s="82">
        <f t="shared" si="5"/>
        <v>2046</v>
      </c>
      <c r="C31" s="56">
        <f t="shared" si="6"/>
        <v>0</v>
      </c>
      <c r="D31" s="57">
        <f>ROUND(Form05!AA46,2)</f>
        <v>0</v>
      </c>
      <c r="E31" s="61">
        <f>IF(SystemType="CW",IF(ISERROR(ROUND(PMT(rate_SRFloan,term_SRFloan,-amount1_MPFA_SRFloanCW)*1.05,0)*(COUNT(B$12:B30)&lt;=term_SRFloan)),0,ROUND(PMT(rate_SRFloan,term_SRFloan,-amount1_MPFA_SRFloanCW)*1.05,0)*(COUNT(B$12:B31)&lt;=term_SRFloan)),IF(SystemType="DW",IF(ISERROR(ROUND(PMT(rate_SRFloan,term_SRFloan,-amount1_MPFA_SRFloanDW)*1.05,0)*(COUNT(B$12:B30)&lt;=term_SRFloan)),0,ROUND(PMT(rate_SRFloan,term_SRFloan,-amount1_MPFA_SRFloanDW)*1.05,0)*(COUNT(B$12:B31)&lt;=term_SRFloan)),0))</f>
        <v>0</v>
      </c>
      <c r="F31" s="57">
        <f t="shared" si="0"/>
        <v>0</v>
      </c>
      <c r="G31" s="59"/>
      <c r="H31" s="60">
        <f t="shared" si="1"/>
        <v>0</v>
      </c>
      <c r="I31" s="60"/>
      <c r="J31" s="59">
        <f t="shared" si="7"/>
        <v>1093</v>
      </c>
      <c r="K31" s="59"/>
      <c r="L31" s="59">
        <f t="shared" si="2"/>
        <v>1093</v>
      </c>
      <c r="M31" s="59"/>
      <c r="N31" s="59"/>
      <c r="O31" s="59"/>
      <c r="P31" s="60">
        <f t="shared" si="3"/>
        <v>1093</v>
      </c>
      <c r="Q31" s="60"/>
      <c r="R31" s="59"/>
      <c r="S31" s="60"/>
      <c r="T31" s="60">
        <f t="shared" si="4"/>
        <v>1093</v>
      </c>
    </row>
    <row r="32" spans="1:20" s="18" customFormat="1" ht="9.6" customHeight="1">
      <c r="A32"/>
      <c r="B32" s="82">
        <f t="shared" ref="B32" si="8">B31+1</f>
        <v>2047</v>
      </c>
      <c r="C32" s="56">
        <f t="shared" si="6"/>
        <v>0</v>
      </c>
      <c r="D32" s="57">
        <f>ROUND(Form05!AA47,2)</f>
        <v>0</v>
      </c>
      <c r="E32" s="61">
        <f>IF(SystemType="CW",IF(ISERROR(ROUND(PMT(rate_SRFloan,term_SRFloan,-amount1_MPFA_SRFloanCW)*1.05,0)*(COUNT(B$12:B31)&lt;=term_SRFloan)),0,ROUND(PMT(rate_SRFloan,term_SRFloan,-amount1_MPFA_SRFloanCW)*1.05,0)*(COUNT(B$12:B32)&lt;=term_SRFloan)),IF(SystemType="DW",IF(ISERROR(ROUND(PMT(rate_SRFloan,term_SRFloan,-amount1_MPFA_SRFloanDW)*1.05,0)*(COUNT(B$12:B31)&lt;=term_SRFloan)),0,ROUND(PMT(rate_SRFloan,term_SRFloan,-amount1_MPFA_SRFloanDW)*1.05,0)*(COUNT(B$12:B32)&lt;=term_SRFloan)),0))</f>
        <v>0</v>
      </c>
      <c r="F32" s="57">
        <f t="shared" si="0"/>
        <v>0</v>
      </c>
      <c r="G32" s="59"/>
      <c r="H32" s="60">
        <f t="shared" ref="H32" si="9">SUM(C32:G32)</f>
        <v>0</v>
      </c>
      <c r="I32" s="60"/>
      <c r="J32" s="59">
        <f t="shared" si="7"/>
        <v>1093</v>
      </c>
      <c r="K32" s="59"/>
      <c r="L32" s="59">
        <f t="shared" si="2"/>
        <v>1093</v>
      </c>
      <c r="M32" s="59"/>
      <c r="N32" s="59"/>
      <c r="O32" s="59"/>
      <c r="P32" s="60">
        <f t="shared" si="3"/>
        <v>1093</v>
      </c>
      <c r="Q32" s="60"/>
      <c r="R32" s="59"/>
      <c r="S32" s="60"/>
      <c r="T32" s="60">
        <f t="shared" ref="T32" si="10">ROUND(P32+R32-H32,0)</f>
        <v>1093</v>
      </c>
    </row>
    <row r="33" spans="1:21" s="18" customFormat="1" ht="9.6" customHeight="1">
      <c r="A33"/>
      <c r="B33" s="82">
        <f t="shared" ref="B33" si="11">B32+1</f>
        <v>2048</v>
      </c>
      <c r="C33" s="56">
        <f t="shared" si="6"/>
        <v>0</v>
      </c>
      <c r="D33" s="57">
        <f>ROUND(Form05!AA48,2)</f>
        <v>0</v>
      </c>
      <c r="E33" s="61">
        <f>IF(SystemType="CW",IF(ISERROR(ROUND(PMT(rate_SRFloan,term_SRFloan,-amount1_MPFA_SRFloanCW)*1.05,0)*(COUNT(B$12:B32)&lt;=term_SRFloan)),0,ROUND(PMT(rate_SRFloan,term_SRFloan,-amount1_MPFA_SRFloanCW)*1.05,0)*(COUNT(B$12:B33)&lt;=term_SRFloan)),IF(SystemType="DW",IF(ISERROR(ROUND(PMT(rate_SRFloan,term_SRFloan,-amount1_MPFA_SRFloanDW)*1.05,0)*(COUNT(B$12:B32)&lt;=term_SRFloan)),0,ROUND(PMT(rate_SRFloan,term_SRFloan,-amount1_MPFA_SRFloanDW)*1.05,0)*(COUNT(B$12:B33)&lt;=term_SRFloan)),0))</f>
        <v>0</v>
      </c>
      <c r="F33" s="57">
        <f t="shared" si="0"/>
        <v>0</v>
      </c>
      <c r="G33" s="59"/>
      <c r="H33" s="60">
        <f t="shared" ref="H33" si="12">SUM(C33:G33)</f>
        <v>0</v>
      </c>
      <c r="I33" s="60"/>
      <c r="J33" s="59">
        <f t="shared" si="7"/>
        <v>1093</v>
      </c>
      <c r="K33" s="59"/>
      <c r="L33" s="59">
        <f t="shared" si="2"/>
        <v>1093</v>
      </c>
      <c r="M33" s="59"/>
      <c r="N33" s="59"/>
      <c r="O33" s="59"/>
      <c r="P33" s="60">
        <f t="shared" si="3"/>
        <v>1093</v>
      </c>
      <c r="Q33" s="60"/>
      <c r="R33" s="59"/>
      <c r="S33" s="60"/>
      <c r="T33" s="60">
        <f t="shared" ref="T33" si="13">ROUND(P33+R33-H33,0)</f>
        <v>1093</v>
      </c>
    </row>
    <row r="34" spans="1:21" s="18" customFormat="1" ht="9.6" customHeight="1">
      <c r="A34"/>
      <c r="B34" s="82">
        <f t="shared" ref="B34" si="14">B33+1</f>
        <v>2049</v>
      </c>
      <c r="C34" s="56">
        <f t="shared" si="6"/>
        <v>0</v>
      </c>
      <c r="D34" s="57">
        <f>ROUND(Form05!AA49,2)</f>
        <v>0</v>
      </c>
      <c r="E34" s="61">
        <f>IF(SystemType="CW",IF(ISERROR(ROUND(PMT(rate_SRFloan,term_SRFloan,-amount1_MPFA_SRFloanCW)*1.05,0)*(COUNT(B$12:B33)&lt;=term_SRFloan)),0,ROUND(PMT(rate_SRFloan,term_SRFloan,-amount1_MPFA_SRFloanCW)*1.05,0)*(COUNT(B$12:B34)&lt;=term_SRFloan)),IF(SystemType="DW",IF(ISERROR(ROUND(PMT(rate_SRFloan,term_SRFloan,-amount1_MPFA_SRFloanDW)*1.05,0)*(COUNT(B$12:B33)&lt;=term_SRFloan)),0,ROUND(PMT(rate_SRFloan,term_SRFloan,-amount1_MPFA_SRFloanDW)*1.05,0)*(COUNT(B$12:B34)&lt;=term_SRFloan)),0))</f>
        <v>0</v>
      </c>
      <c r="F34" s="57">
        <f t="shared" si="0"/>
        <v>0</v>
      </c>
      <c r="G34" s="59"/>
      <c r="H34" s="60">
        <f t="shared" ref="H34" si="15">SUM(C34:G34)</f>
        <v>0</v>
      </c>
      <c r="I34" s="60"/>
      <c r="J34" s="59">
        <f t="shared" si="7"/>
        <v>1093</v>
      </c>
      <c r="K34" s="59"/>
      <c r="L34" s="59">
        <f t="shared" si="2"/>
        <v>1093</v>
      </c>
      <c r="M34" s="59"/>
      <c r="N34" s="59"/>
      <c r="O34" s="59"/>
      <c r="P34" s="60">
        <f t="shared" si="3"/>
        <v>1093</v>
      </c>
      <c r="Q34" s="60"/>
      <c r="R34" s="59"/>
      <c r="S34" s="60"/>
      <c r="T34" s="60">
        <f t="shared" ref="T34" si="16">ROUND(P34+R34-H34,0)</f>
        <v>1093</v>
      </c>
    </row>
    <row r="35" spans="1:21" s="18" customFormat="1" ht="9.6" customHeight="1">
      <c r="A35"/>
      <c r="B35" s="82">
        <f t="shared" ref="B35" si="17">B34+1</f>
        <v>2050</v>
      </c>
      <c r="C35" s="56">
        <f t="shared" si="6"/>
        <v>0</v>
      </c>
      <c r="D35" s="57">
        <f>ROUND(Form05!AA50,2)</f>
        <v>0</v>
      </c>
      <c r="E35" s="61">
        <f>IF(SystemType="CW",IF(ISERROR(ROUND(PMT(rate_SRFloan,term_SRFloan,-amount1_MPFA_SRFloanCW)*1.05,0)*(COUNT(B$12:B34)&lt;=term_SRFloan)),0,ROUND(PMT(rate_SRFloan,term_SRFloan,-amount1_MPFA_SRFloanCW)*1.05,0)*(COUNT(B$12:B35)&lt;=term_SRFloan)),IF(SystemType="DW",IF(ISERROR(ROUND(PMT(rate_SRFloan,term_SRFloan,-amount1_MPFA_SRFloanDW)*1.05,0)*(COUNT(B$12:B34)&lt;=term_SRFloan)),0,ROUND(PMT(rate_SRFloan,term_SRFloan,-amount1_MPFA_SRFloanDW)*1.05,0)*(COUNT(B$12:B35)&lt;=term_SRFloan)),0))</f>
        <v>0</v>
      </c>
      <c r="F35" s="57">
        <f t="shared" si="0"/>
        <v>0</v>
      </c>
      <c r="G35" s="59"/>
      <c r="H35" s="60">
        <f t="shared" ref="H35" si="18">SUM(C35:G35)</f>
        <v>0</v>
      </c>
      <c r="I35" s="60"/>
      <c r="J35" s="59">
        <f t="shared" si="7"/>
        <v>1093</v>
      </c>
      <c r="K35" s="59"/>
      <c r="L35" s="59">
        <f t="shared" si="2"/>
        <v>1093</v>
      </c>
      <c r="M35" s="59"/>
      <c r="N35" s="59"/>
      <c r="O35" s="59"/>
      <c r="P35" s="60">
        <f t="shared" si="3"/>
        <v>1093</v>
      </c>
      <c r="Q35" s="60"/>
      <c r="R35" s="59"/>
      <c r="S35" s="60"/>
      <c r="T35" s="60">
        <f t="shared" ref="T35" si="19">ROUND(P35+R35-H35,0)</f>
        <v>1093</v>
      </c>
    </row>
    <row r="36" spans="1:21" s="18" customFormat="1" ht="9.6" customHeight="1">
      <c r="A36"/>
      <c r="B36" s="82">
        <f t="shared" ref="B36:B41" si="20">B35+1</f>
        <v>2051</v>
      </c>
      <c r="C36" s="56">
        <f t="shared" si="6"/>
        <v>0</v>
      </c>
      <c r="D36" s="57">
        <f>ROUND(Form05!AA51,2)</f>
        <v>0</v>
      </c>
      <c r="E36" s="61">
        <f>IF(SystemType="CW",IF(ISERROR(ROUND(PMT(rate_SRFloan,term_SRFloan,-amount1_MPFA_SRFloanCW)*1.05,0)*(COUNT(B$12:B35)&lt;=term_SRFloan)),0,ROUND(PMT(rate_SRFloan,term_SRFloan,-amount1_MPFA_SRFloanCW)*1.05,0)*(COUNT(B$12:B36)&lt;=term_SRFloan)),IF(SystemType="DW",IF(ISERROR(ROUND(PMT(rate_SRFloan,term_SRFloan,-amount1_MPFA_SRFloanDW)*1.05,0)*(COUNT(B$12:B35)&lt;=term_SRFloan)),0,ROUND(PMT(rate_SRFloan,term_SRFloan,-amount1_MPFA_SRFloanDW)*1.05,0)*(COUNT(B$12:B36)&lt;=term_SRFloan)),0))</f>
        <v>0</v>
      </c>
      <c r="F36" s="57">
        <f t="shared" si="0"/>
        <v>0</v>
      </c>
      <c r="G36" s="59"/>
      <c r="H36" s="60">
        <f t="shared" ref="H36" si="21">SUM(C36:G36)</f>
        <v>0</v>
      </c>
      <c r="I36" s="60"/>
      <c r="J36" s="59">
        <f t="shared" si="7"/>
        <v>1093</v>
      </c>
      <c r="K36" s="59"/>
      <c r="L36" s="59">
        <f t="shared" si="2"/>
        <v>1093</v>
      </c>
      <c r="M36" s="59"/>
      <c r="N36" s="59"/>
      <c r="O36" s="59"/>
      <c r="P36" s="60">
        <f t="shared" si="3"/>
        <v>1093</v>
      </c>
      <c r="Q36" s="60"/>
      <c r="R36" s="59"/>
      <c r="S36" s="60"/>
      <c r="T36" s="60">
        <f t="shared" ref="T36" si="22">ROUND(P36+R36-H36,0)</f>
        <v>1093</v>
      </c>
    </row>
    <row r="37" spans="1:21" s="18" customFormat="1" ht="9.6" customHeight="1">
      <c r="A37"/>
      <c r="B37" s="82">
        <f t="shared" si="20"/>
        <v>2052</v>
      </c>
      <c r="C37" s="56">
        <f t="shared" si="6"/>
        <v>0</v>
      </c>
      <c r="D37" s="57">
        <f>ROUND(Form05!AA52,2)</f>
        <v>0</v>
      </c>
      <c r="E37" s="61">
        <f>IF(SystemType="CW",IF(ISERROR(ROUND(PMT(rate_SRFloan,term_SRFloan,-amount1_MPFA_SRFloanCW)*1.05,0)*(COUNT(B$12:B36)&lt;=term_SRFloan)),0,ROUND(PMT(rate_SRFloan,term_SRFloan,-amount1_MPFA_SRFloanCW)*1.05,0)*(COUNT(B$12:B37)&lt;=term_SRFloan)),IF(SystemType="DW",IF(ISERROR(ROUND(PMT(rate_SRFloan,term_SRFloan,-amount1_MPFA_SRFloanDW)*1.05,0)*(COUNT(B$12:B36)&lt;=term_SRFloan)),0,ROUND(PMT(rate_SRFloan,term_SRFloan,-amount1_MPFA_SRFloanDW)*1.05,0)*(COUNT(B$12:B37)&lt;=term_SRFloan)),0))</f>
        <v>0</v>
      </c>
      <c r="F37" s="57">
        <f t="shared" si="0"/>
        <v>0</v>
      </c>
      <c r="G37" s="59"/>
      <c r="H37" s="60">
        <f t="shared" ref="H37:H41" si="23">SUM(C37:G37)</f>
        <v>0</v>
      </c>
      <c r="I37" s="60"/>
      <c r="J37" s="59">
        <f t="shared" si="7"/>
        <v>1093</v>
      </c>
      <c r="K37" s="59"/>
      <c r="L37" s="59">
        <f t="shared" si="2"/>
        <v>1093</v>
      </c>
      <c r="M37" s="59"/>
      <c r="N37" s="59"/>
      <c r="O37" s="59"/>
      <c r="P37" s="60">
        <f t="shared" si="3"/>
        <v>1093</v>
      </c>
      <c r="Q37" s="60"/>
      <c r="R37" s="59"/>
      <c r="S37" s="60"/>
      <c r="T37" s="60">
        <f t="shared" ref="T37:T41" si="24">ROUND(P37+R37-H37,0)</f>
        <v>1093</v>
      </c>
    </row>
    <row r="38" spans="1:21" s="18" customFormat="1" ht="9.6" customHeight="1">
      <c r="A38"/>
      <c r="B38" s="82">
        <f t="shared" si="20"/>
        <v>2053</v>
      </c>
      <c r="C38" s="56">
        <f t="shared" si="6"/>
        <v>0</v>
      </c>
      <c r="D38" s="57">
        <f>ROUND(Form05!AA53,2)</f>
        <v>0</v>
      </c>
      <c r="E38" s="61">
        <f>IF(SystemType="CW",IF(ISERROR(ROUND(PMT(rate_SRFloan,term_SRFloan,-amount1_MPFA_SRFloanCW)*1.05,0)*(COUNT(B$12:B37)&lt;=term_SRFloan)),0,ROUND(PMT(rate_SRFloan,term_SRFloan,-amount1_MPFA_SRFloanCW)*1.05,0)*(COUNT(B$12:B38)&lt;=term_SRFloan)),IF(SystemType="DW",IF(ISERROR(ROUND(PMT(rate_SRFloan,term_SRFloan,-amount1_MPFA_SRFloanDW)*1.05,0)*(COUNT(B$12:B37)&lt;=term_SRFloan)),0,ROUND(PMT(rate_SRFloan,term_SRFloan,-amount1_MPFA_SRFloanDW)*1.05,0)*(COUNT(B$12:B38)&lt;=term_SRFloan)),0))</f>
        <v>0</v>
      </c>
      <c r="F38" s="57">
        <f t="shared" si="0"/>
        <v>0</v>
      </c>
      <c r="G38" s="59"/>
      <c r="H38" s="60">
        <f t="shared" si="23"/>
        <v>0</v>
      </c>
      <c r="I38" s="60"/>
      <c r="J38" s="59">
        <f t="shared" si="7"/>
        <v>1093</v>
      </c>
      <c r="K38" s="59"/>
      <c r="L38" s="59">
        <f t="shared" si="2"/>
        <v>1093</v>
      </c>
      <c r="M38" s="59"/>
      <c r="N38" s="59"/>
      <c r="O38" s="59"/>
      <c r="P38" s="60">
        <f t="shared" si="3"/>
        <v>1093</v>
      </c>
      <c r="Q38" s="60"/>
      <c r="R38" s="59"/>
      <c r="S38" s="60"/>
      <c r="T38" s="60">
        <f t="shared" si="24"/>
        <v>1093</v>
      </c>
    </row>
    <row r="39" spans="1:21" s="18" customFormat="1" ht="9.6" customHeight="1">
      <c r="A39"/>
      <c r="B39" s="82">
        <f t="shared" si="20"/>
        <v>2054</v>
      </c>
      <c r="C39" s="56">
        <f t="shared" si="6"/>
        <v>0</v>
      </c>
      <c r="D39" s="57">
        <f>ROUND(Form05!AA54,2)</f>
        <v>0</v>
      </c>
      <c r="E39" s="61">
        <f>IF(SystemType="CW",IF(ISERROR(ROUND(PMT(rate_SRFloan,term_SRFloan,-amount1_MPFA_SRFloanCW)*1.05,0)*(COUNT(B$12:B38)&lt;=term_SRFloan)),0,ROUND(PMT(rate_SRFloan,term_SRFloan,-amount1_MPFA_SRFloanCW)*1.05,0)*(COUNT(B$12:B39)&lt;=term_SRFloan)),IF(SystemType="DW",IF(ISERROR(ROUND(PMT(rate_SRFloan,term_SRFloan,-amount1_MPFA_SRFloanDW)*1.05,0)*(COUNT(B$12:B38)&lt;=term_SRFloan)),0,ROUND(PMT(rate_SRFloan,term_SRFloan,-amount1_MPFA_SRFloanDW)*1.05,0)*(COUNT(B$12:B39)&lt;=term_SRFloan)),0))</f>
        <v>0</v>
      </c>
      <c r="F39" s="57">
        <f t="shared" si="0"/>
        <v>0</v>
      </c>
      <c r="G39" s="59"/>
      <c r="H39" s="60">
        <f t="shared" si="23"/>
        <v>0</v>
      </c>
      <c r="I39" s="60"/>
      <c r="J39" s="59">
        <f t="shared" si="7"/>
        <v>1093</v>
      </c>
      <c r="K39" s="59"/>
      <c r="L39" s="59">
        <f t="shared" si="2"/>
        <v>1093</v>
      </c>
      <c r="M39" s="59"/>
      <c r="N39" s="59"/>
      <c r="O39" s="59"/>
      <c r="P39" s="60">
        <f t="shared" si="3"/>
        <v>1093</v>
      </c>
      <c r="Q39" s="60"/>
      <c r="R39" s="59"/>
      <c r="S39" s="60"/>
      <c r="T39" s="60">
        <f t="shared" si="24"/>
        <v>1093</v>
      </c>
    </row>
    <row r="40" spans="1:21" s="18" customFormat="1" ht="9.6" customHeight="1">
      <c r="A40"/>
      <c r="B40" s="82">
        <f t="shared" si="20"/>
        <v>2055</v>
      </c>
      <c r="C40" s="56">
        <f t="shared" si="6"/>
        <v>0</v>
      </c>
      <c r="D40" s="57">
        <f>ROUND(Form05!AA55,2)</f>
        <v>0</v>
      </c>
      <c r="E40" s="61">
        <f>IF(SystemType="CW",IF(ISERROR(ROUND(PMT(rate_SRFloan,term_SRFloan,-amount1_MPFA_SRFloanCW)*1.05,0)*(COUNT(B$12:B39)&lt;=term_SRFloan)),0,ROUND(PMT(rate_SRFloan,term_SRFloan,-amount1_MPFA_SRFloanCW)*1.05,0)*(COUNT(B$12:B40)&lt;=term_SRFloan)),IF(SystemType="DW",IF(ISERROR(ROUND(PMT(rate_SRFloan,term_SRFloan,-amount1_MPFA_SRFloanDW)*1.05,0)*(COUNT(B$12:B39)&lt;=term_SRFloan)),0,ROUND(PMT(rate_SRFloan,term_SRFloan,-amount1_MPFA_SRFloanDW)*1.05,0)*(COUNT(B$12:B40)&lt;=term_SRFloan)),0))</f>
        <v>0</v>
      </c>
      <c r="F40" s="57">
        <f t="shared" si="0"/>
        <v>0</v>
      </c>
      <c r="G40" s="59"/>
      <c r="H40" s="60">
        <f t="shared" si="23"/>
        <v>0</v>
      </c>
      <c r="I40" s="60"/>
      <c r="J40" s="59">
        <f t="shared" si="7"/>
        <v>1093</v>
      </c>
      <c r="K40" s="59"/>
      <c r="L40" s="59">
        <f t="shared" si="2"/>
        <v>1093</v>
      </c>
      <c r="M40" s="59"/>
      <c r="N40" s="59"/>
      <c r="O40" s="59"/>
      <c r="P40" s="60">
        <f t="shared" si="3"/>
        <v>1093</v>
      </c>
      <c r="Q40" s="60"/>
      <c r="R40" s="59"/>
      <c r="S40" s="60"/>
      <c r="T40" s="60">
        <f t="shared" si="24"/>
        <v>1093</v>
      </c>
    </row>
    <row r="41" spans="1:21" s="18" customFormat="1" ht="9.6" customHeight="1">
      <c r="A41"/>
      <c r="B41" s="82">
        <f t="shared" si="20"/>
        <v>2056</v>
      </c>
      <c r="C41" s="56">
        <f t="shared" si="6"/>
        <v>0</v>
      </c>
      <c r="D41" s="57">
        <f>ROUND(Form05!AA56,2)</f>
        <v>0</v>
      </c>
      <c r="E41" s="61">
        <f>IF(SystemType="CW",IF(ISERROR(ROUND(PMT(rate_SRFloan,term_SRFloan,-amount1_MPFA_SRFloanCW)*1.05,0)*(COUNT(B$12:B40)&lt;=term_SRFloan)),0,ROUND(PMT(rate_SRFloan,term_SRFloan,-amount1_MPFA_SRFloanCW)*1.05,0)*(COUNT(B$12:B41)&lt;=term_SRFloan)),IF(SystemType="DW",IF(ISERROR(ROUND(PMT(rate_SRFloan,term_SRFloan,-amount1_MPFA_SRFloanDW)*1.05,0)*(COUNT(B$12:B40)&lt;=term_SRFloan)),0,ROUND(PMT(rate_SRFloan,term_SRFloan,-amount1_MPFA_SRFloanDW)*1.05,0)*(COUNT(B$12:B41)&lt;=term_SRFloan)),0))</f>
        <v>0</v>
      </c>
      <c r="F41" s="57">
        <f t="shared" si="0"/>
        <v>0</v>
      </c>
      <c r="G41" s="59"/>
      <c r="H41" s="60">
        <f t="shared" si="23"/>
        <v>0</v>
      </c>
      <c r="I41" s="60"/>
      <c r="J41" s="59">
        <f t="shared" si="7"/>
        <v>1093</v>
      </c>
      <c r="K41" s="59"/>
      <c r="L41" s="59">
        <f t="shared" si="2"/>
        <v>1093</v>
      </c>
      <c r="M41" s="59"/>
      <c r="N41" s="59"/>
      <c r="O41" s="59"/>
      <c r="P41" s="60">
        <f t="shared" si="3"/>
        <v>1093</v>
      </c>
      <c r="Q41" s="60"/>
      <c r="R41" s="59"/>
      <c r="S41" s="60"/>
      <c r="T41" s="60">
        <f t="shared" si="24"/>
        <v>1093</v>
      </c>
    </row>
    <row r="42" spans="1:21" s="18" customFormat="1" ht="4.1500000000000004" customHeight="1">
      <c r="A42"/>
      <c r="B42"/>
      <c r="C42"/>
      <c r="D42"/>
      <c r="E42"/>
      <c r="F42"/>
      <c r="G42"/>
      <c r="H42"/>
      <c r="I42"/>
      <c r="J42"/>
      <c r="K42"/>
      <c r="L42"/>
      <c r="M42"/>
      <c r="N42"/>
      <c r="O42"/>
      <c r="P42"/>
      <c r="Q42"/>
      <c r="R42"/>
      <c r="S42"/>
      <c r="T42"/>
      <c r="U42"/>
    </row>
    <row r="43" spans="1:21" s="18" customFormat="1" ht="15.6">
      <c r="A43"/>
      <c r="B43" s="41" t="s">
        <v>247</v>
      </c>
      <c r="C43" t="s">
        <v>300</v>
      </c>
      <c r="D43"/>
      <c r="E43"/>
      <c r="F43"/>
      <c r="G43"/>
      <c r="H43"/>
      <c r="I43"/>
      <c r="J43"/>
      <c r="K43"/>
      <c r="L43"/>
      <c r="M43"/>
      <c r="N43"/>
      <c r="O43"/>
      <c r="P43"/>
      <c r="Q43"/>
      <c r="R43"/>
      <c r="S43"/>
      <c r="T43"/>
      <c r="U43"/>
    </row>
    <row r="44" spans="1:21" s="18" customFormat="1" ht="15.6">
      <c r="A44"/>
      <c r="B44" s="41" t="s">
        <v>301</v>
      </c>
      <c r="C44" t="s">
        <v>302</v>
      </c>
      <c r="D44"/>
      <c r="E44"/>
      <c r="F44"/>
      <c r="G44"/>
      <c r="H44"/>
      <c r="I44"/>
      <c r="J44"/>
      <c r="K44"/>
      <c r="L44"/>
      <c r="M44"/>
      <c r="N44"/>
      <c r="O44"/>
      <c r="P44"/>
      <c r="Q44"/>
      <c r="R44"/>
      <c r="S44"/>
      <c r="T44"/>
      <c r="U44"/>
    </row>
    <row r="45" spans="1:21" s="18" customFormat="1" ht="3" customHeight="1">
      <c r="A45"/>
      <c r="B45"/>
      <c r="C45"/>
      <c r="D45"/>
      <c r="E45"/>
      <c r="F45"/>
      <c r="G45"/>
      <c r="H45"/>
      <c r="I45"/>
      <c r="J45"/>
      <c r="K45"/>
      <c r="L45"/>
      <c r="M45"/>
      <c r="N45"/>
      <c r="O45"/>
      <c r="P45"/>
      <c r="Q45"/>
      <c r="R45"/>
      <c r="S45"/>
      <c r="T45"/>
      <c r="U45"/>
    </row>
    <row r="46" spans="1:21" ht="18" customHeight="1">
      <c r="B46" s="245" t="s">
        <v>303</v>
      </c>
      <c r="C46" s="245"/>
      <c r="D46" s="245"/>
      <c r="E46" s="245"/>
      <c r="F46" s="245"/>
      <c r="G46" s="245"/>
      <c r="H46" s="245"/>
      <c r="I46" s="245"/>
      <c r="J46" s="245"/>
      <c r="K46" s="245"/>
      <c r="L46" s="245"/>
      <c r="M46" s="245"/>
      <c r="N46" s="245"/>
      <c r="O46" s="245"/>
      <c r="P46" s="245"/>
      <c r="Q46" s="245"/>
      <c r="R46" s="245"/>
      <c r="S46" s="245"/>
      <c r="T46" s="245"/>
      <c r="U46" s="245"/>
    </row>
    <row r="47" spans="1:21" ht="1.1499999999999999" customHeight="1"/>
    <row r="48" spans="1:21">
      <c r="B48" t="s">
        <v>304</v>
      </c>
    </row>
    <row r="49" spans="2:20" ht="60" customHeight="1">
      <c r="C49" s="246"/>
      <c r="D49" s="247"/>
      <c r="E49" s="247"/>
      <c r="F49" s="247"/>
      <c r="G49" s="247"/>
      <c r="H49" s="247"/>
      <c r="I49" s="247"/>
      <c r="J49" s="247"/>
      <c r="K49" s="247"/>
      <c r="L49" s="247"/>
      <c r="M49" s="247"/>
      <c r="N49" s="247"/>
      <c r="O49" s="247"/>
      <c r="P49" s="247"/>
      <c r="Q49" s="247"/>
      <c r="R49" s="247"/>
      <c r="S49" s="247"/>
      <c r="T49" s="248"/>
    </row>
    <row r="50" spans="2:20"/>
    <row r="51" spans="2:20">
      <c r="B51" t="s">
        <v>305</v>
      </c>
    </row>
    <row r="52" spans="2:20">
      <c r="C52" t="s">
        <v>306</v>
      </c>
      <c r="H52" s="104">
        <v>0.05</v>
      </c>
    </row>
    <row r="53" spans="2:20">
      <c r="C53" t="s">
        <v>307</v>
      </c>
      <c r="H53" s="34"/>
    </row>
    <row r="54" spans="2:20"/>
    <row r="55" spans="2:20">
      <c r="C55" t="s">
        <v>308</v>
      </c>
    </row>
    <row r="56" spans="2:20" ht="3" customHeight="1"/>
    <row r="57" spans="2:20" ht="45" customHeight="1">
      <c r="C57" s="246"/>
      <c r="D57" s="247"/>
      <c r="E57" s="247"/>
      <c r="F57" s="247"/>
      <c r="G57" s="247"/>
      <c r="H57" s="247"/>
      <c r="I57" s="247"/>
      <c r="J57" s="247"/>
      <c r="K57" s="247"/>
      <c r="L57" s="247"/>
      <c r="M57" s="247"/>
      <c r="N57" s="247"/>
      <c r="O57" s="247"/>
      <c r="P57" s="247"/>
      <c r="Q57" s="247"/>
      <c r="R57" s="247"/>
      <c r="S57" s="247"/>
      <c r="T57" s="248"/>
    </row>
    <row r="58" spans="2:20"/>
    <row r="59" spans="2:20" ht="45" customHeight="1">
      <c r="C59" s="246"/>
      <c r="D59" s="247"/>
      <c r="E59" s="247"/>
      <c r="F59" s="247"/>
      <c r="G59" s="247"/>
      <c r="H59" s="247"/>
      <c r="I59" s="247"/>
      <c r="J59" s="247"/>
      <c r="K59" s="247"/>
      <c r="L59" s="247"/>
      <c r="M59" s="247"/>
      <c r="N59" s="247"/>
      <c r="O59" s="247"/>
      <c r="P59" s="247"/>
      <c r="Q59" s="247"/>
      <c r="R59" s="247"/>
      <c r="S59" s="247"/>
      <c r="T59" s="248"/>
    </row>
    <row r="60" spans="2:20"/>
    <row r="61" spans="2:20" ht="45" customHeight="1">
      <c r="C61" s="246"/>
      <c r="D61" s="247"/>
      <c r="E61" s="247"/>
      <c r="F61" s="247"/>
      <c r="G61" s="247"/>
      <c r="H61" s="247"/>
      <c r="I61" s="247"/>
      <c r="J61" s="247"/>
      <c r="K61" s="247"/>
      <c r="L61" s="247"/>
      <c r="M61" s="247"/>
      <c r="N61" s="247"/>
      <c r="O61" s="247"/>
      <c r="P61" s="247"/>
      <c r="Q61" s="247"/>
      <c r="R61" s="247"/>
      <c r="S61" s="247"/>
      <c r="T61" s="248"/>
    </row>
    <row r="62" spans="2:20"/>
    <row r="63" spans="2:20" ht="45" customHeight="1">
      <c r="C63" s="246"/>
      <c r="D63" s="247"/>
      <c r="E63" s="247"/>
      <c r="F63" s="247"/>
      <c r="G63" s="247"/>
      <c r="H63" s="247"/>
      <c r="I63" s="247"/>
      <c r="J63" s="247"/>
      <c r="K63" s="247"/>
      <c r="L63" s="247"/>
      <c r="M63" s="247"/>
      <c r="N63" s="247"/>
      <c r="O63" s="247"/>
      <c r="P63" s="247"/>
      <c r="Q63" s="247"/>
      <c r="R63" s="247"/>
      <c r="S63" s="247"/>
      <c r="T63" s="248"/>
    </row>
    <row r="64" spans="2:20"/>
    <row r="65" spans="3:20" ht="45" customHeight="1">
      <c r="C65" s="246"/>
      <c r="D65" s="247"/>
      <c r="E65" s="247"/>
      <c r="F65" s="247"/>
      <c r="G65" s="247"/>
      <c r="H65" s="247"/>
      <c r="I65" s="247"/>
      <c r="J65" s="247"/>
      <c r="K65" s="247"/>
      <c r="L65" s="247"/>
      <c r="M65" s="247"/>
      <c r="N65" s="247"/>
      <c r="O65" s="247"/>
      <c r="P65" s="247"/>
      <c r="Q65" s="247"/>
      <c r="R65" s="247"/>
      <c r="S65" s="247"/>
      <c r="T65" s="248"/>
    </row>
    <row r="66" spans="3:20" ht="3" customHeight="1"/>
    <row r="67" spans="3:20"/>
  </sheetData>
  <sheetProtection algorithmName="SHA-512" hashValue="zWFsxrZydiJD/o/117umrPG29sI64VnsmSk7wWC+mh0pzlDiyECv0DJv/htvz0jnm/qRU5FZzkxI8tPMaCOQ6Q==" saltValue="u2mUEByQnmP6QehRkYNq9w==" spinCount="100000" sheet="1" objects="1" scenarios="1" autoFilter="0"/>
  <mergeCells count="13">
    <mergeCell ref="D3:Q3"/>
    <mergeCell ref="B46:U46"/>
    <mergeCell ref="C57:T57"/>
    <mergeCell ref="C59:T59"/>
    <mergeCell ref="C65:T65"/>
    <mergeCell ref="B5:U5"/>
    <mergeCell ref="B7:U7"/>
    <mergeCell ref="C9:H9"/>
    <mergeCell ref="J9:P9"/>
    <mergeCell ref="R1:U3"/>
    <mergeCell ref="C61:T61"/>
    <mergeCell ref="C63:T63"/>
    <mergeCell ref="C49:T49"/>
  </mergeCells>
  <conditionalFormatting sqref="T11:T41">
    <cfRule type="cellIs" dxfId="0" priority="1" operator="lessThan">
      <formula>0</formula>
    </cfRule>
  </conditionalFormatting>
  <pageMargins left="0.3" right="0.3" top="0.3" bottom="0.7" header="0.3" footer="0.3"/>
  <pageSetup orientation="landscape" horizontalDpi="90" verticalDpi="90" r:id="rId1"/>
  <headerFooter scaleWithDoc="0">
    <oddFooter>&amp;LMPFA SRF Application Forms&amp;C&amp;A&amp;Rpage &amp;P of &amp;N</oddFooter>
  </headerFooter>
  <rowBreaks count="1" manualBreakCount="1">
    <brk id="47" min="1" max="1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8C3E1-BF27-4B45-BFE2-5FE5F5663210}">
  <sheetPr codeName="Sheet13"/>
  <dimension ref="A1:AC66"/>
  <sheetViews>
    <sheetView showGridLines="0" showRowColHeaders="0" showZeros="0" zoomScaleNormal="100" workbookViewId="0"/>
  </sheetViews>
  <sheetFormatPr defaultColWidth="0" defaultRowHeight="14.45" zeroHeight="1"/>
  <cols>
    <col min="1" max="1" width="0.7109375" customWidth="1"/>
    <col min="2" max="3" width="2.7109375" customWidth="1"/>
    <col min="4" max="13" width="3.5703125" customWidth="1"/>
    <col min="14" max="14" width="4.7109375" customWidth="1"/>
    <col min="15" max="15" width="3.5703125" customWidth="1"/>
    <col min="16" max="27" width="4.28515625" customWidth="1"/>
    <col min="28" max="28" width="0.7109375" customWidth="1"/>
  </cols>
  <sheetData>
    <row r="1" spans="1:29">
      <c r="A1" s="64"/>
      <c r="B1" s="64" t="s">
        <v>19</v>
      </c>
      <c r="C1" s="64"/>
      <c r="D1" s="64"/>
      <c r="E1" s="64"/>
      <c r="F1" s="64"/>
      <c r="G1" s="64"/>
      <c r="H1" s="64"/>
      <c r="I1" s="64"/>
      <c r="J1" s="64"/>
      <c r="K1" s="64"/>
      <c r="L1" s="64"/>
      <c r="M1" s="64"/>
      <c r="N1" s="64"/>
      <c r="O1" s="64"/>
      <c r="P1" s="64"/>
      <c r="Q1" s="64"/>
      <c r="R1" s="64"/>
      <c r="S1" s="64"/>
      <c r="T1" s="64"/>
      <c r="U1" s="64"/>
      <c r="V1" s="64"/>
      <c r="W1" s="120" t="str">
        <f>applicant&amp;CHAR(10)&amp;SystemType&amp;"-"&amp;IUP_status&amp;": "&amp;IUP_ID&amp;CHAR(10)&amp;project_title</f>
        <v>Appleton
CW-Part B: 280758-PS02
Rehab collection, Ph 2</v>
      </c>
      <c r="X1" s="120"/>
      <c r="Y1" s="120"/>
      <c r="Z1" s="120"/>
      <c r="AA1" s="120"/>
      <c r="AB1" s="120"/>
      <c r="AC1" s="72"/>
    </row>
    <row r="2" spans="1:29">
      <c r="A2" s="64"/>
      <c r="B2" s="64" t="s">
        <v>20</v>
      </c>
      <c r="C2" s="64"/>
      <c r="D2" s="64"/>
      <c r="E2" s="64"/>
      <c r="F2" s="64"/>
      <c r="G2" s="64"/>
      <c r="H2" s="64"/>
      <c r="I2" s="64"/>
      <c r="J2" s="64"/>
      <c r="K2" s="64"/>
      <c r="L2" s="64"/>
      <c r="M2" s="64"/>
      <c r="N2" s="64"/>
      <c r="O2" s="64"/>
      <c r="P2" s="64"/>
      <c r="Q2" s="64"/>
      <c r="R2" s="64"/>
      <c r="S2" s="64"/>
      <c r="T2" s="64"/>
      <c r="U2" s="64"/>
      <c r="V2" s="64"/>
      <c r="W2" s="120"/>
      <c r="X2" s="120"/>
      <c r="Y2" s="120"/>
      <c r="Z2" s="120"/>
      <c r="AA2" s="120"/>
      <c r="AB2" s="120"/>
      <c r="AC2" s="64"/>
    </row>
    <row r="3" spans="1:29" ht="18.600000000000001">
      <c r="A3" s="64"/>
      <c r="B3" s="73" t="s">
        <v>309</v>
      </c>
      <c r="C3" s="64"/>
      <c r="D3" s="64"/>
      <c r="E3" s="157" t="s">
        <v>310</v>
      </c>
      <c r="F3" s="123"/>
      <c r="G3" s="123"/>
      <c r="H3" s="123"/>
      <c r="I3" s="123"/>
      <c r="J3" s="123"/>
      <c r="K3" s="123"/>
      <c r="L3" s="123"/>
      <c r="M3" s="123"/>
      <c r="N3" s="123"/>
      <c r="O3" s="123"/>
      <c r="P3" s="123"/>
      <c r="Q3" s="123"/>
      <c r="R3" s="123"/>
      <c r="S3" s="123"/>
      <c r="T3" s="123"/>
      <c r="U3" s="123"/>
      <c r="V3" s="123"/>
      <c r="W3" s="120"/>
      <c r="X3" s="120"/>
      <c r="Y3" s="120"/>
      <c r="Z3" s="120"/>
      <c r="AA3" s="120"/>
      <c r="AB3" s="120"/>
      <c r="AC3" s="64"/>
    </row>
    <row r="4" spans="1:29">
      <c r="A4" s="64"/>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row>
    <row r="5" spans="1:29" ht="12" customHeight="1">
      <c r="A5" s="64"/>
      <c r="B5" s="288" t="s">
        <v>311</v>
      </c>
      <c r="C5" s="288"/>
      <c r="D5" s="288"/>
      <c r="E5" s="288"/>
      <c r="F5" s="288"/>
      <c r="G5" s="288"/>
      <c r="H5" s="288"/>
      <c r="I5" s="288"/>
      <c r="J5" s="288"/>
      <c r="K5" s="288"/>
      <c r="L5" s="288"/>
      <c r="M5" s="288"/>
      <c r="N5" s="288"/>
      <c r="O5" s="288"/>
      <c r="P5" s="288"/>
      <c r="Q5" s="288"/>
      <c r="R5" s="288"/>
      <c r="S5" s="288"/>
      <c r="T5" s="64"/>
      <c r="U5" s="78" t="s">
        <v>312</v>
      </c>
      <c r="V5" s="64"/>
      <c r="W5" s="64"/>
      <c r="X5" s="64"/>
      <c r="Y5" s="270"/>
      <c r="Z5" s="270"/>
      <c r="AA5" s="271"/>
      <c r="AB5" s="64"/>
      <c r="AC5" s="64"/>
    </row>
    <row r="6" spans="1:29" ht="12" customHeight="1">
      <c r="A6" s="64"/>
      <c r="B6" s="288" t="s">
        <v>313</v>
      </c>
      <c r="C6" s="288"/>
      <c r="D6" s="288"/>
      <c r="E6" s="288"/>
      <c r="F6" s="288"/>
      <c r="G6" s="288"/>
      <c r="H6" s="288"/>
      <c r="I6" s="288"/>
      <c r="J6" s="288"/>
      <c r="K6" s="288"/>
      <c r="L6" s="288"/>
      <c r="M6" s="288"/>
      <c r="N6" s="288"/>
      <c r="O6" s="288"/>
      <c r="P6" s="288"/>
      <c r="Q6" s="288"/>
      <c r="R6" s="288"/>
      <c r="S6" s="288"/>
      <c r="T6" s="64"/>
      <c r="U6" s="78" t="s">
        <v>314</v>
      </c>
      <c r="V6" s="64"/>
      <c r="W6" s="64"/>
      <c r="X6" s="64"/>
      <c r="Y6" s="272" t="s">
        <v>315</v>
      </c>
      <c r="Z6" s="272"/>
      <c r="AA6" s="273"/>
      <c r="AB6" s="64"/>
      <c r="AC6" s="64"/>
    </row>
    <row r="7" spans="1:29" ht="3" customHeight="1">
      <c r="A7" s="64"/>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12" customHeight="1">
      <c r="A8" s="64"/>
      <c r="B8" s="274" t="s">
        <v>316</v>
      </c>
      <c r="C8" s="275"/>
      <c r="D8" s="275"/>
      <c r="E8" s="275"/>
      <c r="F8" s="275"/>
      <c r="G8" s="275"/>
      <c r="H8" s="275"/>
      <c r="I8" s="275"/>
      <c r="J8" s="275"/>
      <c r="K8" s="275"/>
      <c r="L8" s="275"/>
      <c r="M8" s="275"/>
      <c r="N8" s="275"/>
      <c r="O8" s="275"/>
      <c r="P8" s="285" t="s">
        <v>317</v>
      </c>
      <c r="Q8" s="286"/>
      <c r="R8" s="286"/>
      <c r="S8" s="286"/>
      <c r="T8" s="286"/>
      <c r="U8" s="287"/>
      <c r="V8" s="279" t="s">
        <v>318</v>
      </c>
      <c r="W8" s="280"/>
      <c r="X8" s="281"/>
      <c r="Y8" s="279" t="s">
        <v>319</v>
      </c>
      <c r="Z8" s="280"/>
      <c r="AA8" s="281"/>
      <c r="AB8" s="74"/>
      <c r="AC8" s="64"/>
    </row>
    <row r="9" spans="1:29" ht="28.15" customHeight="1">
      <c r="A9" s="64"/>
      <c r="B9" s="275"/>
      <c r="C9" s="275"/>
      <c r="D9" s="275"/>
      <c r="E9" s="275"/>
      <c r="F9" s="275"/>
      <c r="G9" s="275"/>
      <c r="H9" s="275"/>
      <c r="I9" s="275"/>
      <c r="J9" s="275"/>
      <c r="K9" s="275"/>
      <c r="L9" s="275"/>
      <c r="M9" s="275"/>
      <c r="N9" s="275"/>
      <c r="O9" s="275"/>
      <c r="P9" s="276" t="s">
        <v>320</v>
      </c>
      <c r="Q9" s="277"/>
      <c r="R9" s="278"/>
      <c r="S9" s="276" t="s">
        <v>321</v>
      </c>
      <c r="T9" s="277"/>
      <c r="U9" s="278"/>
      <c r="V9" s="282"/>
      <c r="W9" s="283"/>
      <c r="X9" s="284"/>
      <c r="Y9" s="282"/>
      <c r="Z9" s="283"/>
      <c r="AA9" s="284"/>
      <c r="AB9" s="74"/>
      <c r="AC9" s="64"/>
    </row>
    <row r="10" spans="1:29" ht="12" customHeight="1">
      <c r="A10" s="64"/>
      <c r="B10" s="75"/>
      <c r="C10" s="75" t="s">
        <v>322</v>
      </c>
      <c r="D10" s="75"/>
      <c r="E10" s="75"/>
      <c r="F10" s="75"/>
      <c r="G10" s="64"/>
      <c r="H10" s="64"/>
      <c r="I10" s="64"/>
      <c r="J10" s="64"/>
      <c r="K10" s="75"/>
      <c r="L10" s="75"/>
      <c r="M10" s="75"/>
      <c r="N10" s="75"/>
      <c r="O10" s="75"/>
      <c r="P10" s="75"/>
      <c r="Q10" s="75"/>
      <c r="R10" s="75"/>
      <c r="S10" s="75"/>
      <c r="T10" s="75"/>
      <c r="U10" s="75"/>
      <c r="V10" s="75"/>
      <c r="W10" s="75"/>
      <c r="X10" s="75"/>
      <c r="Y10" s="75"/>
      <c r="Z10" s="75"/>
      <c r="AA10" s="75"/>
      <c r="AB10" s="75"/>
      <c r="AC10" s="64"/>
    </row>
    <row r="11" spans="1:29" ht="12" customHeight="1">
      <c r="A11" s="64"/>
      <c r="B11" s="75"/>
      <c r="C11" s="75"/>
      <c r="D11" s="99" t="s">
        <v>323</v>
      </c>
      <c r="E11" s="99"/>
      <c r="F11" s="99"/>
      <c r="G11" s="99"/>
      <c r="H11" s="99"/>
      <c r="I11" s="99"/>
      <c r="J11" s="99"/>
      <c r="K11" s="99"/>
      <c r="L11" s="99"/>
      <c r="M11" s="260"/>
      <c r="N11" s="260"/>
      <c r="O11" s="260"/>
      <c r="P11" s="205"/>
      <c r="Q11" s="205"/>
      <c r="R11" s="206"/>
      <c r="S11" s="205"/>
      <c r="T11" s="205"/>
      <c r="U11" s="206"/>
      <c r="V11" s="256"/>
      <c r="W11" s="256"/>
      <c r="X11" s="256"/>
      <c r="Y11" s="257">
        <f>ROUND(SUM(P11:X11),0)</f>
        <v>0</v>
      </c>
      <c r="Z11" s="257"/>
      <c r="AA11" s="257"/>
      <c r="AB11" s="75"/>
      <c r="AC11" s="64"/>
    </row>
    <row r="12" spans="1:29" ht="12" customHeight="1">
      <c r="A12" s="64"/>
      <c r="B12" s="75"/>
      <c r="C12" s="75"/>
      <c r="D12" s="75"/>
      <c r="E12" s="75" t="s">
        <v>324</v>
      </c>
      <c r="F12" s="75"/>
      <c r="G12" s="75"/>
      <c r="H12" s="75"/>
      <c r="I12" s="75"/>
      <c r="J12" s="75"/>
      <c r="K12" s="75"/>
      <c r="L12" s="75"/>
      <c r="M12" s="251"/>
      <c r="N12" s="252"/>
      <c r="O12" s="75"/>
      <c r="S12" s="75"/>
      <c r="T12" s="75"/>
      <c r="U12" s="75"/>
      <c r="V12" s="75"/>
      <c r="W12" s="75"/>
      <c r="X12" s="75"/>
      <c r="Y12" s="75"/>
      <c r="Z12" s="75"/>
      <c r="AA12" s="75"/>
      <c r="AB12" s="75"/>
      <c r="AC12" s="64"/>
    </row>
    <row r="13" spans="1:29" ht="12" customHeight="1">
      <c r="A13" s="64"/>
      <c r="B13" s="75"/>
      <c r="C13" s="75"/>
      <c r="D13" s="75"/>
      <c r="E13" s="75" t="s">
        <v>325</v>
      </c>
      <c r="F13" s="75"/>
      <c r="G13" s="64"/>
      <c r="H13" s="75"/>
      <c r="I13" s="75"/>
      <c r="J13" s="75"/>
      <c r="K13" s="75"/>
      <c r="L13" s="75"/>
      <c r="M13" s="253"/>
      <c r="N13" s="254"/>
      <c r="O13" s="75"/>
      <c r="P13" s="75"/>
      <c r="Q13" s="75"/>
      <c r="R13" s="75"/>
      <c r="S13" s="75"/>
      <c r="T13" s="75"/>
      <c r="U13" s="75"/>
      <c r="V13" s="75"/>
      <c r="W13" s="75"/>
      <c r="X13" s="75"/>
      <c r="Y13" s="75"/>
      <c r="Z13" s="75"/>
      <c r="AA13" s="75"/>
      <c r="AB13" s="75"/>
      <c r="AC13" s="64"/>
    </row>
    <row r="14" spans="1:29" ht="12" customHeight="1">
      <c r="A14" s="64"/>
      <c r="B14" s="75"/>
      <c r="C14" s="75"/>
      <c r="D14" s="255" t="s">
        <v>326</v>
      </c>
      <c r="E14" s="255"/>
      <c r="F14" s="255"/>
      <c r="G14" s="255"/>
      <c r="H14" s="255"/>
      <c r="I14" s="255"/>
      <c r="J14" s="255"/>
      <c r="K14" s="255"/>
      <c r="L14" s="255"/>
      <c r="M14" s="255"/>
      <c r="N14" s="255"/>
      <c r="O14" s="255"/>
      <c r="P14" s="205"/>
      <c r="Q14" s="205"/>
      <c r="R14" s="206"/>
      <c r="S14" s="205"/>
      <c r="T14" s="205"/>
      <c r="U14" s="206"/>
      <c r="V14" s="256"/>
      <c r="W14" s="256"/>
      <c r="X14" s="256"/>
      <c r="Y14" s="257">
        <f>ROUND(SUM(P14:X14),0)</f>
        <v>0</v>
      </c>
      <c r="Z14" s="257"/>
      <c r="AA14" s="257"/>
      <c r="AB14" s="75"/>
      <c r="AC14" s="64"/>
    </row>
    <row r="15" spans="1:29" ht="12" customHeight="1">
      <c r="A15" s="64"/>
      <c r="B15" s="75"/>
      <c r="C15" s="75"/>
      <c r="D15" s="103"/>
      <c r="E15" s="75" t="s">
        <v>327</v>
      </c>
      <c r="F15" s="103"/>
      <c r="G15" s="103"/>
      <c r="H15" s="103"/>
      <c r="I15" s="103"/>
      <c r="J15" s="103"/>
      <c r="K15" s="103"/>
      <c r="L15" s="103"/>
      <c r="M15" s="258"/>
      <c r="N15" s="259"/>
      <c r="O15" s="103"/>
      <c r="P15" s="75"/>
      <c r="Q15" s="75"/>
      <c r="R15" s="75"/>
      <c r="S15" s="75"/>
      <c r="T15" s="75"/>
      <c r="U15" s="75"/>
      <c r="V15" s="75"/>
      <c r="W15" s="75"/>
      <c r="X15" s="75"/>
      <c r="Y15" s="75"/>
      <c r="Z15" s="75"/>
      <c r="AA15" s="75"/>
      <c r="AB15" s="75"/>
      <c r="AC15" s="64"/>
    </row>
    <row r="16" spans="1:29" ht="12" customHeight="1">
      <c r="A16" s="64"/>
      <c r="B16" s="75"/>
      <c r="C16" s="75"/>
      <c r="D16" s="255" t="s">
        <v>328</v>
      </c>
      <c r="E16" s="255"/>
      <c r="F16" s="255"/>
      <c r="G16" s="255"/>
      <c r="H16" s="255"/>
      <c r="I16" s="255"/>
      <c r="J16" s="255"/>
      <c r="K16" s="255"/>
      <c r="L16" s="255"/>
      <c r="M16" s="255"/>
      <c r="N16" s="255"/>
      <c r="O16" s="255"/>
      <c r="P16" s="205"/>
      <c r="Q16" s="205"/>
      <c r="R16" s="206"/>
      <c r="S16" s="205"/>
      <c r="T16" s="205"/>
      <c r="U16" s="206"/>
      <c r="V16" s="256"/>
      <c r="W16" s="256"/>
      <c r="X16" s="256"/>
      <c r="Y16" s="257">
        <f>ROUND(SUM(P16:X16),0)</f>
        <v>0</v>
      </c>
      <c r="Z16" s="257"/>
      <c r="AA16" s="257"/>
      <c r="AB16" s="75"/>
      <c r="AC16" s="64"/>
    </row>
    <row r="17" spans="1:29" ht="12" customHeight="1">
      <c r="A17" s="64"/>
      <c r="B17" s="75"/>
      <c r="C17" s="75"/>
      <c r="D17" s="255" t="s">
        <v>329</v>
      </c>
      <c r="E17" s="255"/>
      <c r="F17" s="255"/>
      <c r="G17" s="255"/>
      <c r="H17" s="255"/>
      <c r="I17" s="255"/>
      <c r="J17" s="255"/>
      <c r="K17" s="255"/>
      <c r="L17" s="255"/>
      <c r="M17" s="255"/>
      <c r="N17" s="255"/>
      <c r="O17" s="255"/>
      <c r="P17" s="205"/>
      <c r="Q17" s="205"/>
      <c r="R17" s="206"/>
      <c r="S17" s="205"/>
      <c r="T17" s="205"/>
      <c r="U17" s="206"/>
      <c r="V17" s="205"/>
      <c r="W17" s="205"/>
      <c r="X17" s="206"/>
      <c r="Y17" s="257">
        <f>ROUND(SUM(P17:X17),0)</f>
        <v>0</v>
      </c>
      <c r="Z17" s="257"/>
      <c r="AA17" s="257"/>
      <c r="AB17" s="75"/>
      <c r="AC17" s="64"/>
    </row>
    <row r="18" spans="1:29" ht="12" customHeight="1">
      <c r="A18" s="64"/>
      <c r="B18" s="75"/>
      <c r="C18" s="75"/>
      <c r="D18" s="255" t="s">
        <v>188</v>
      </c>
      <c r="E18" s="289"/>
      <c r="F18" s="290"/>
      <c r="G18" s="213"/>
      <c r="H18" s="213"/>
      <c r="I18" s="213"/>
      <c r="J18" s="291"/>
      <c r="K18" s="292"/>
      <c r="L18" s="292"/>
      <c r="M18" s="292"/>
      <c r="N18" s="293"/>
      <c r="O18" s="103"/>
      <c r="P18" s="205"/>
      <c r="Q18" s="205"/>
      <c r="R18" s="206"/>
      <c r="S18" s="205"/>
      <c r="T18" s="205"/>
      <c r="U18" s="206"/>
      <c r="V18" s="256"/>
      <c r="W18" s="256"/>
      <c r="X18" s="256"/>
      <c r="Y18" s="257">
        <f>ROUND(SUM(P18:X18),0)</f>
        <v>0</v>
      </c>
      <c r="Z18" s="257"/>
      <c r="AA18" s="257"/>
      <c r="AB18" s="75"/>
      <c r="AC18" s="64"/>
    </row>
    <row r="19" spans="1:29" ht="12" customHeight="1">
      <c r="A19" s="64"/>
      <c r="B19" s="75"/>
      <c r="C19" s="75" t="s">
        <v>330</v>
      </c>
      <c r="D19" s="75"/>
      <c r="E19" s="75"/>
      <c r="F19" s="75"/>
      <c r="G19" s="75"/>
      <c r="H19" s="75"/>
      <c r="I19" s="75"/>
      <c r="J19" s="75"/>
      <c r="K19" s="75"/>
      <c r="L19" s="75"/>
      <c r="M19" s="75"/>
      <c r="N19" s="75"/>
      <c r="O19" s="75"/>
      <c r="P19" s="75"/>
      <c r="Q19" s="75"/>
      <c r="R19" s="75"/>
      <c r="S19" s="75"/>
      <c r="T19" s="75"/>
      <c r="U19" s="75"/>
      <c r="V19" s="75"/>
      <c r="W19" s="75"/>
      <c r="X19" s="75"/>
      <c r="Y19" s="76"/>
      <c r="Z19" s="76"/>
      <c r="AA19" s="76"/>
      <c r="AB19" s="75"/>
      <c r="AC19" s="64"/>
    </row>
    <row r="20" spans="1:29" ht="12" customHeight="1">
      <c r="A20" s="64"/>
      <c r="B20" s="75"/>
      <c r="C20" s="75"/>
      <c r="D20" s="261" t="s">
        <v>331</v>
      </c>
      <c r="E20" s="261"/>
      <c r="F20" s="261"/>
      <c r="G20" s="261"/>
      <c r="H20" s="261"/>
      <c r="I20" s="261"/>
      <c r="J20" s="261"/>
      <c r="K20" s="261"/>
      <c r="L20" s="261"/>
      <c r="M20" s="261"/>
      <c r="N20" s="261"/>
      <c r="O20" s="261"/>
      <c r="P20" s="205"/>
      <c r="Q20" s="205"/>
      <c r="R20" s="206"/>
      <c r="S20" s="205"/>
      <c r="T20" s="205"/>
      <c r="U20" s="206"/>
      <c r="V20" s="205"/>
      <c r="W20" s="205"/>
      <c r="X20" s="206"/>
      <c r="Y20" s="257">
        <f>ROUND(SUM(P20:X20),0)</f>
        <v>0</v>
      </c>
      <c r="Z20" s="257"/>
      <c r="AA20" s="257"/>
      <c r="AB20" s="75"/>
      <c r="AC20" s="64"/>
    </row>
    <row r="21" spans="1:29" ht="12" customHeight="1">
      <c r="A21" s="64"/>
      <c r="B21" s="75"/>
      <c r="C21" s="75"/>
      <c r="D21" s="261" t="s">
        <v>332</v>
      </c>
      <c r="E21" s="261"/>
      <c r="F21" s="261"/>
      <c r="G21" s="261"/>
      <c r="H21" s="261"/>
      <c r="I21" s="261"/>
      <c r="J21" s="261"/>
      <c r="K21" s="261"/>
      <c r="L21" s="261"/>
      <c r="M21" s="261"/>
      <c r="N21" s="261"/>
      <c r="O21" s="261"/>
      <c r="P21" s="205"/>
      <c r="Q21" s="205"/>
      <c r="R21" s="206"/>
      <c r="S21" s="205"/>
      <c r="T21" s="205"/>
      <c r="U21" s="206"/>
      <c r="V21" s="205"/>
      <c r="W21" s="205"/>
      <c r="X21" s="206"/>
      <c r="Y21" s="257">
        <f>ROUND(SUM(P21:X21),0)</f>
        <v>0</v>
      </c>
      <c r="Z21" s="257"/>
      <c r="AA21" s="257"/>
      <c r="AB21" s="75"/>
      <c r="AC21" s="64"/>
    </row>
    <row r="22" spans="1:29" ht="12" customHeight="1">
      <c r="A22" s="64"/>
      <c r="B22" s="75"/>
      <c r="C22" s="75"/>
      <c r="D22" s="261" t="s">
        <v>333</v>
      </c>
      <c r="E22" s="261"/>
      <c r="F22" s="261"/>
      <c r="G22" s="261"/>
      <c r="H22" s="261"/>
      <c r="I22" s="261"/>
      <c r="J22" s="261"/>
      <c r="K22" s="261"/>
      <c r="L22" s="261"/>
      <c r="M22" s="261"/>
      <c r="N22" s="261"/>
      <c r="O22" s="261"/>
      <c r="P22" s="205"/>
      <c r="Q22" s="205"/>
      <c r="R22" s="206"/>
      <c r="S22" s="205"/>
      <c r="T22" s="205"/>
      <c r="U22" s="206"/>
      <c r="V22" s="205"/>
      <c r="W22" s="205"/>
      <c r="X22" s="206"/>
      <c r="Y22" s="257">
        <f>ROUND(SUM(P22:X22),0)</f>
        <v>0</v>
      </c>
      <c r="Z22" s="257"/>
      <c r="AA22" s="257"/>
      <c r="AB22" s="75"/>
      <c r="AC22" s="64"/>
    </row>
    <row r="23" spans="1:29" ht="12" customHeight="1">
      <c r="A23" s="64"/>
      <c r="B23" s="75"/>
      <c r="C23" s="75"/>
      <c r="D23" s="261" t="s">
        <v>334</v>
      </c>
      <c r="E23" s="261"/>
      <c r="F23" s="261"/>
      <c r="G23" s="261"/>
      <c r="H23" s="261"/>
      <c r="I23" s="261"/>
      <c r="J23" s="261"/>
      <c r="K23" s="261"/>
      <c r="L23" s="261"/>
      <c r="M23" s="261"/>
      <c r="N23" s="261"/>
      <c r="O23" s="261"/>
      <c r="P23" s="205"/>
      <c r="Q23" s="205"/>
      <c r="R23" s="206"/>
      <c r="S23" s="205"/>
      <c r="T23" s="205"/>
      <c r="U23" s="206"/>
      <c r="V23" s="205"/>
      <c r="W23" s="205"/>
      <c r="X23" s="206"/>
      <c r="Y23" s="257">
        <f>ROUND(SUM(P23:X23),0)</f>
        <v>0</v>
      </c>
      <c r="Z23" s="257"/>
      <c r="AA23" s="257"/>
      <c r="AB23" s="75"/>
      <c r="AC23" s="64"/>
    </row>
    <row r="24" spans="1:29" ht="12" customHeight="1">
      <c r="A24" s="64"/>
      <c r="B24" s="75"/>
      <c r="C24" s="75"/>
      <c r="D24" s="261" t="s">
        <v>335</v>
      </c>
      <c r="E24" s="261"/>
      <c r="F24" s="261"/>
      <c r="G24" s="261"/>
      <c r="H24" s="261"/>
      <c r="I24" s="261"/>
      <c r="J24" s="261"/>
      <c r="K24" s="261"/>
      <c r="L24" s="261"/>
      <c r="M24" s="261"/>
      <c r="N24" s="261"/>
      <c r="O24" s="261"/>
      <c r="P24" s="205"/>
      <c r="Q24" s="205"/>
      <c r="R24" s="206"/>
      <c r="S24" s="205"/>
      <c r="T24" s="205"/>
      <c r="U24" s="206"/>
      <c r="V24" s="205"/>
      <c r="W24" s="205"/>
      <c r="X24" s="206"/>
      <c r="Y24" s="257">
        <f>ROUND(SUM(P24:X24),0)</f>
        <v>0</v>
      </c>
      <c r="Z24" s="257"/>
      <c r="AA24" s="257"/>
      <c r="AB24" s="75"/>
      <c r="AC24" s="64"/>
    </row>
    <row r="25" spans="1:29" ht="12" customHeight="1">
      <c r="A25" s="64"/>
      <c r="B25" s="75"/>
      <c r="C25" s="75" t="s">
        <v>336</v>
      </c>
      <c r="D25" s="75"/>
      <c r="E25" s="75"/>
      <c r="F25" s="75"/>
      <c r="G25" s="75"/>
      <c r="H25" s="75"/>
      <c r="I25" s="75"/>
      <c r="J25" s="75"/>
      <c r="K25" s="75"/>
      <c r="L25" s="75"/>
      <c r="M25" s="75"/>
      <c r="N25" s="75"/>
      <c r="O25" s="75"/>
      <c r="P25" s="75"/>
      <c r="Q25" s="75"/>
      <c r="R25" s="75"/>
      <c r="S25" s="75"/>
      <c r="T25" s="75"/>
      <c r="U25" s="75"/>
      <c r="V25" s="75"/>
      <c r="W25" s="75"/>
      <c r="X25" s="75"/>
      <c r="Y25" s="76"/>
      <c r="Z25" s="76"/>
      <c r="AA25" s="76"/>
      <c r="AB25" s="75"/>
      <c r="AC25" s="64"/>
    </row>
    <row r="26" spans="1:29" ht="12" customHeight="1">
      <c r="A26" s="64"/>
      <c r="B26" s="75"/>
      <c r="C26" s="75"/>
      <c r="D26" s="261" t="s">
        <v>337</v>
      </c>
      <c r="E26" s="261"/>
      <c r="F26" s="261"/>
      <c r="G26" s="261"/>
      <c r="H26" s="261"/>
      <c r="I26" s="261"/>
      <c r="J26" s="261"/>
      <c r="K26" s="261"/>
      <c r="L26" s="261"/>
      <c r="M26" s="261"/>
      <c r="N26" s="261"/>
      <c r="O26" s="261"/>
      <c r="P26" s="264"/>
      <c r="Q26" s="265"/>
      <c r="R26" s="266"/>
      <c r="S26" s="264"/>
      <c r="T26" s="265"/>
      <c r="U26" s="266"/>
      <c r="V26" s="205"/>
      <c r="W26" s="205"/>
      <c r="X26" s="206"/>
      <c r="Y26" s="257">
        <f>ROUND(SUM(P26:X26),0)</f>
        <v>0</v>
      </c>
      <c r="Z26" s="257"/>
      <c r="AA26" s="257"/>
      <c r="AB26" s="75"/>
      <c r="AC26" s="64"/>
    </row>
    <row r="27" spans="1:29" ht="12" customHeight="1">
      <c r="A27" s="64"/>
      <c r="B27" s="75"/>
      <c r="C27" s="75"/>
      <c r="D27" s="261" t="s">
        <v>338</v>
      </c>
      <c r="E27" s="261"/>
      <c r="F27" s="261"/>
      <c r="G27" s="261"/>
      <c r="H27" s="261"/>
      <c r="I27" s="261"/>
      <c r="J27" s="261"/>
      <c r="K27" s="261"/>
      <c r="L27" s="261"/>
      <c r="M27" s="261"/>
      <c r="N27" s="261"/>
      <c r="O27" s="261"/>
      <c r="P27" s="264"/>
      <c r="Q27" s="265"/>
      <c r="R27" s="266"/>
      <c r="S27" s="264"/>
      <c r="T27" s="265"/>
      <c r="U27" s="266"/>
      <c r="V27" s="205"/>
      <c r="W27" s="205"/>
      <c r="X27" s="206"/>
      <c r="Y27" s="257">
        <f>ROUND(SUM(P27:X27),0)</f>
        <v>0</v>
      </c>
      <c r="Z27" s="257"/>
      <c r="AA27" s="257"/>
      <c r="AB27" s="75"/>
      <c r="AC27" s="64"/>
    </row>
    <row r="28" spans="1:29" ht="12" customHeight="1">
      <c r="A28" s="64"/>
      <c r="B28" s="75"/>
      <c r="C28" s="75"/>
      <c r="D28" s="261" t="s">
        <v>339</v>
      </c>
      <c r="E28" s="261"/>
      <c r="F28" s="261"/>
      <c r="G28" s="261"/>
      <c r="H28" s="261"/>
      <c r="I28" s="261"/>
      <c r="J28" s="261"/>
      <c r="K28" s="261"/>
      <c r="L28" s="261"/>
      <c r="M28" s="261"/>
      <c r="N28" s="261"/>
      <c r="O28" s="261"/>
      <c r="P28" s="264"/>
      <c r="Q28" s="265"/>
      <c r="R28" s="266"/>
      <c r="S28" s="264"/>
      <c r="T28" s="265"/>
      <c r="U28" s="266"/>
      <c r="V28" s="205"/>
      <c r="W28" s="205"/>
      <c r="X28" s="206"/>
      <c r="Y28" s="257">
        <f>ROUND(SUM(P28:X28),0)</f>
        <v>0</v>
      </c>
      <c r="Z28" s="257"/>
      <c r="AA28" s="257"/>
      <c r="AB28" s="75"/>
      <c r="AC28" s="64"/>
    </row>
    <row r="29" spans="1:29" ht="12" customHeight="1">
      <c r="A29" s="64"/>
      <c r="B29" s="75"/>
      <c r="C29" s="75"/>
      <c r="D29" s="261" t="s">
        <v>340</v>
      </c>
      <c r="E29" s="261"/>
      <c r="F29" s="261"/>
      <c r="G29" s="261"/>
      <c r="H29" s="261"/>
      <c r="I29" s="261"/>
      <c r="J29" s="261"/>
      <c r="K29" s="261"/>
      <c r="L29" s="261"/>
      <c r="M29" s="261"/>
      <c r="N29" s="261"/>
      <c r="O29" s="261"/>
      <c r="P29" s="264"/>
      <c r="Q29" s="265"/>
      <c r="R29" s="266"/>
      <c r="S29" s="264"/>
      <c r="T29" s="265"/>
      <c r="U29" s="266"/>
      <c r="V29" s="205"/>
      <c r="W29" s="205"/>
      <c r="X29" s="206"/>
      <c r="Y29" s="257">
        <f>ROUND(SUM(P29:X29),0)</f>
        <v>0</v>
      </c>
      <c r="Z29" s="257"/>
      <c r="AA29" s="257"/>
      <c r="AB29" s="75"/>
      <c r="AC29" s="64"/>
    </row>
    <row r="30" spans="1:29" ht="12" customHeight="1">
      <c r="A30" s="64"/>
      <c r="B30" s="75"/>
      <c r="C30" s="75" t="s">
        <v>341</v>
      </c>
      <c r="D30" s="75"/>
      <c r="E30" s="75"/>
      <c r="F30" s="75"/>
      <c r="G30" s="75"/>
      <c r="H30" s="75"/>
      <c r="I30" s="75"/>
      <c r="J30" s="75"/>
      <c r="K30" s="75"/>
      <c r="L30" s="75"/>
      <c r="M30" s="75"/>
      <c r="N30" s="75"/>
      <c r="O30" s="75"/>
      <c r="P30" s="75"/>
      <c r="Q30" s="75"/>
      <c r="R30" s="75"/>
      <c r="S30" s="75"/>
      <c r="T30" s="75"/>
      <c r="U30" s="75"/>
      <c r="V30" s="75"/>
      <c r="W30" s="75"/>
      <c r="X30" s="75"/>
      <c r="Y30" s="76"/>
      <c r="Z30" s="76"/>
      <c r="AA30" s="76"/>
      <c r="AB30" s="75"/>
      <c r="AC30" s="64"/>
    </row>
    <row r="31" spans="1:29" ht="12" customHeight="1">
      <c r="A31" s="64"/>
      <c r="B31" s="75"/>
      <c r="C31" s="75"/>
      <c r="D31" s="261" t="s">
        <v>342</v>
      </c>
      <c r="E31" s="261"/>
      <c r="F31" s="261"/>
      <c r="G31" s="261"/>
      <c r="H31" s="261"/>
      <c r="I31" s="261"/>
      <c r="J31" s="261"/>
      <c r="K31" s="261"/>
      <c r="L31" s="261"/>
      <c r="M31" s="261"/>
      <c r="N31" s="261"/>
      <c r="O31" s="261"/>
      <c r="P31" s="205"/>
      <c r="Q31" s="205"/>
      <c r="R31" s="206"/>
      <c r="S31" s="205"/>
      <c r="T31" s="205"/>
      <c r="U31" s="206"/>
      <c r="V31" s="205"/>
      <c r="W31" s="205"/>
      <c r="X31" s="206"/>
      <c r="Y31" s="257">
        <f>ROUND(SUM(P31:X31),0)</f>
        <v>0</v>
      </c>
      <c r="Z31" s="257"/>
      <c r="AA31" s="257"/>
      <c r="AB31" s="75"/>
      <c r="AC31" s="64"/>
    </row>
    <row r="32" spans="1:29" ht="12" customHeight="1">
      <c r="A32" s="64"/>
      <c r="B32" s="75"/>
      <c r="C32" s="75"/>
      <c r="D32" s="261" t="s">
        <v>343</v>
      </c>
      <c r="E32" s="261"/>
      <c r="F32" s="261"/>
      <c r="G32" s="261"/>
      <c r="H32" s="261"/>
      <c r="I32" s="261"/>
      <c r="J32" s="261"/>
      <c r="K32" s="261"/>
      <c r="L32" s="261"/>
      <c r="M32" s="261"/>
      <c r="N32" s="261"/>
      <c r="O32" s="261"/>
      <c r="P32" s="205"/>
      <c r="Q32" s="205"/>
      <c r="R32" s="206"/>
      <c r="S32" s="205"/>
      <c r="T32" s="205"/>
      <c r="U32" s="206"/>
      <c r="V32" s="205"/>
      <c r="W32" s="205"/>
      <c r="X32" s="206"/>
      <c r="Y32" s="257">
        <f>ROUND(SUM(P32:X32),0)</f>
        <v>0</v>
      </c>
      <c r="Z32" s="257"/>
      <c r="AA32" s="257"/>
      <c r="AB32" s="75"/>
      <c r="AC32" s="64"/>
    </row>
    <row r="33" spans="1:29" ht="12" customHeight="1">
      <c r="A33" s="64"/>
      <c r="B33" s="75"/>
      <c r="C33" s="75"/>
      <c r="D33" s="261" t="s">
        <v>344</v>
      </c>
      <c r="E33" s="261"/>
      <c r="F33" s="261"/>
      <c r="G33" s="261"/>
      <c r="H33" s="261"/>
      <c r="I33" s="261"/>
      <c r="J33" s="261"/>
      <c r="K33" s="261"/>
      <c r="L33" s="261"/>
      <c r="M33" s="261"/>
      <c r="N33" s="261"/>
      <c r="O33" s="261"/>
      <c r="P33" s="205"/>
      <c r="Q33" s="205"/>
      <c r="R33" s="206"/>
      <c r="S33" s="205"/>
      <c r="T33" s="205"/>
      <c r="U33" s="206"/>
      <c r="V33" s="205"/>
      <c r="W33" s="205"/>
      <c r="X33" s="206"/>
      <c r="Y33" s="257">
        <f>ROUND(SUM(P33:X33),0)</f>
        <v>0</v>
      </c>
      <c r="Z33" s="257"/>
      <c r="AA33" s="257"/>
      <c r="AB33" s="75"/>
      <c r="AC33" s="64"/>
    </row>
    <row r="34" spans="1:29" ht="6" customHeight="1">
      <c r="A34" s="6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64"/>
    </row>
    <row r="35" spans="1:29" ht="12" customHeight="1">
      <c r="A35" s="64"/>
      <c r="B35" s="75"/>
      <c r="C35" s="77" t="s">
        <v>345</v>
      </c>
      <c r="D35" s="75"/>
      <c r="E35" s="75"/>
      <c r="F35" s="75"/>
      <c r="G35" s="75"/>
      <c r="H35" s="75"/>
      <c r="I35" s="75"/>
      <c r="J35" s="75"/>
      <c r="K35" s="75"/>
      <c r="L35" s="75"/>
      <c r="M35" s="75"/>
      <c r="N35" s="75"/>
      <c r="O35" s="75"/>
      <c r="P35" s="257">
        <f>SUM(P10:R34)</f>
        <v>0</v>
      </c>
      <c r="Q35" s="257"/>
      <c r="R35" s="257"/>
      <c r="S35" s="257">
        <f>SUM(S10:U34)</f>
        <v>0</v>
      </c>
      <c r="T35" s="257"/>
      <c r="U35" s="257"/>
      <c r="V35" s="257">
        <f>SUM(V10:X34)</f>
        <v>0</v>
      </c>
      <c r="W35" s="257"/>
      <c r="X35" s="257"/>
      <c r="Y35" s="257">
        <f>SUM(Y10:AA34)</f>
        <v>0</v>
      </c>
      <c r="Z35" s="257"/>
      <c r="AA35" s="257"/>
      <c r="AB35" s="75"/>
      <c r="AC35" s="64"/>
    </row>
    <row r="36" spans="1:29" ht="6" customHeight="1">
      <c r="A36" s="64"/>
      <c r="B36" s="6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64"/>
    </row>
    <row r="37" spans="1:29" ht="12" customHeight="1">
      <c r="A37" s="64"/>
      <c r="B37" s="274" t="s">
        <v>346</v>
      </c>
      <c r="C37" s="275"/>
      <c r="D37" s="275"/>
      <c r="E37" s="275"/>
      <c r="F37" s="275"/>
      <c r="G37" s="275"/>
      <c r="H37" s="275"/>
      <c r="I37" s="275"/>
      <c r="J37" s="275"/>
      <c r="K37" s="275"/>
      <c r="L37" s="275"/>
      <c r="M37" s="275"/>
      <c r="N37" s="275"/>
      <c r="O37" s="275"/>
      <c r="P37" s="285" t="s">
        <v>317</v>
      </c>
      <c r="Q37" s="286"/>
      <c r="R37" s="286"/>
      <c r="S37" s="286"/>
      <c r="T37" s="286"/>
      <c r="U37" s="287"/>
      <c r="V37" s="279" t="s">
        <v>318</v>
      </c>
      <c r="W37" s="280"/>
      <c r="X37" s="281"/>
      <c r="Y37" s="294" t="s">
        <v>319</v>
      </c>
      <c r="Z37" s="295"/>
      <c r="AA37" s="296"/>
      <c r="AB37" s="74"/>
      <c r="AC37" s="64"/>
    </row>
    <row r="38" spans="1:29" ht="28.15" customHeight="1">
      <c r="A38" s="64"/>
      <c r="B38" s="275"/>
      <c r="C38" s="275"/>
      <c r="D38" s="275"/>
      <c r="E38" s="275"/>
      <c r="F38" s="275"/>
      <c r="G38" s="275"/>
      <c r="H38" s="275"/>
      <c r="I38" s="275"/>
      <c r="J38" s="275"/>
      <c r="K38" s="275"/>
      <c r="L38" s="275"/>
      <c r="M38" s="275"/>
      <c r="N38" s="275"/>
      <c r="O38" s="275"/>
      <c r="P38" s="276" t="s">
        <v>347</v>
      </c>
      <c r="Q38" s="277"/>
      <c r="R38" s="278"/>
      <c r="S38" s="276" t="s">
        <v>348</v>
      </c>
      <c r="T38" s="277"/>
      <c r="U38" s="278"/>
      <c r="V38" s="282"/>
      <c r="W38" s="283"/>
      <c r="X38" s="284"/>
      <c r="Y38" s="297"/>
      <c r="Z38" s="298"/>
      <c r="AA38" s="299"/>
      <c r="AB38" s="74"/>
      <c r="AC38" s="64"/>
    </row>
    <row r="39" spans="1:29" ht="12" customHeight="1">
      <c r="A39" s="64"/>
      <c r="B39" s="75"/>
      <c r="C39" s="75" t="s">
        <v>349</v>
      </c>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64"/>
    </row>
    <row r="40" spans="1:29" ht="12" customHeight="1">
      <c r="A40" s="64"/>
      <c r="B40" s="75"/>
      <c r="C40" s="75"/>
      <c r="D40" s="261" t="s">
        <v>350</v>
      </c>
      <c r="E40" s="261"/>
      <c r="F40" s="261"/>
      <c r="G40" s="261"/>
      <c r="H40" s="261"/>
      <c r="I40" s="261"/>
      <c r="J40" s="261"/>
      <c r="K40" s="261"/>
      <c r="L40" s="261"/>
      <c r="M40" s="261"/>
      <c r="N40" s="261"/>
      <c r="O40" s="262"/>
      <c r="P40" s="205"/>
      <c r="Q40" s="205"/>
      <c r="R40" s="206"/>
      <c r="S40" s="205"/>
      <c r="T40" s="205"/>
      <c r="U40" s="206"/>
      <c r="V40" s="205"/>
      <c r="W40" s="205"/>
      <c r="X40" s="206"/>
      <c r="Y40" s="257">
        <f t="shared" ref="Y40:Y45" si="0">ROUND(SUM(P40:X40),0)</f>
        <v>0</v>
      </c>
      <c r="Z40" s="257"/>
      <c r="AA40" s="257"/>
      <c r="AB40" s="75"/>
      <c r="AC40" s="64"/>
    </row>
    <row r="41" spans="1:29" ht="12" customHeight="1">
      <c r="A41" s="64"/>
      <c r="B41" s="75"/>
      <c r="C41" s="75"/>
      <c r="D41" s="261" t="s">
        <v>351</v>
      </c>
      <c r="E41" s="261"/>
      <c r="F41" s="261"/>
      <c r="G41" s="261"/>
      <c r="H41" s="261"/>
      <c r="I41" s="261"/>
      <c r="J41" s="261"/>
      <c r="K41" s="261"/>
      <c r="L41" s="261"/>
      <c r="M41" s="261"/>
      <c r="N41" s="261"/>
      <c r="O41" s="262"/>
      <c r="P41" s="205"/>
      <c r="Q41" s="205"/>
      <c r="R41" s="206"/>
      <c r="S41" s="205"/>
      <c r="T41" s="205"/>
      <c r="U41" s="206"/>
      <c r="V41" s="205"/>
      <c r="W41" s="205"/>
      <c r="X41" s="206"/>
      <c r="Y41" s="257">
        <f t="shared" si="0"/>
        <v>0</v>
      </c>
      <c r="Z41" s="257"/>
      <c r="AA41" s="257"/>
      <c r="AB41" s="75"/>
      <c r="AC41" s="64"/>
    </row>
    <row r="42" spans="1:29" ht="12" customHeight="1">
      <c r="A42" s="64"/>
      <c r="B42" s="75"/>
      <c r="C42" s="75"/>
      <c r="D42" s="261" t="s">
        <v>352</v>
      </c>
      <c r="E42" s="261"/>
      <c r="F42" s="261"/>
      <c r="G42" s="261"/>
      <c r="H42" s="261"/>
      <c r="I42" s="261"/>
      <c r="J42" s="261"/>
      <c r="K42" s="261"/>
      <c r="L42" s="261"/>
      <c r="M42" s="261"/>
      <c r="N42" s="261"/>
      <c r="O42" s="262"/>
      <c r="P42" s="205"/>
      <c r="Q42" s="205"/>
      <c r="R42" s="206"/>
      <c r="S42" s="205"/>
      <c r="T42" s="205"/>
      <c r="U42" s="206"/>
      <c r="V42" s="205"/>
      <c r="W42" s="205"/>
      <c r="X42" s="206"/>
      <c r="Y42" s="257">
        <f t="shared" si="0"/>
        <v>0</v>
      </c>
      <c r="Z42" s="257"/>
      <c r="AA42" s="257"/>
      <c r="AB42" s="75"/>
      <c r="AC42" s="64"/>
    </row>
    <row r="43" spans="1:29" ht="12" customHeight="1">
      <c r="A43" s="64"/>
      <c r="B43" s="75"/>
      <c r="C43" s="75"/>
      <c r="D43" s="261" t="s">
        <v>353</v>
      </c>
      <c r="E43" s="261"/>
      <c r="F43" s="261"/>
      <c r="G43" s="261"/>
      <c r="H43" s="261"/>
      <c r="I43" s="261"/>
      <c r="J43" s="261"/>
      <c r="K43" s="261"/>
      <c r="L43" s="261"/>
      <c r="M43" s="261"/>
      <c r="N43" s="261"/>
      <c r="O43" s="262"/>
      <c r="P43" s="205"/>
      <c r="Q43" s="205"/>
      <c r="R43" s="206"/>
      <c r="S43" s="205"/>
      <c r="T43" s="205"/>
      <c r="U43" s="206"/>
      <c r="V43" s="205"/>
      <c r="W43" s="205"/>
      <c r="X43" s="206"/>
      <c r="Y43" s="257">
        <f t="shared" si="0"/>
        <v>0</v>
      </c>
      <c r="Z43" s="257"/>
      <c r="AA43" s="257"/>
      <c r="AB43" s="75"/>
      <c r="AC43" s="64"/>
    </row>
    <row r="44" spans="1:29" ht="12" customHeight="1">
      <c r="A44" s="64"/>
      <c r="B44" s="75"/>
      <c r="C44" s="75"/>
      <c r="D44" s="261" t="s">
        <v>354</v>
      </c>
      <c r="E44" s="261"/>
      <c r="F44" s="261"/>
      <c r="G44" s="261"/>
      <c r="H44" s="261"/>
      <c r="I44" s="261"/>
      <c r="J44" s="261"/>
      <c r="K44" s="261"/>
      <c r="L44" s="261"/>
      <c r="M44" s="261"/>
      <c r="N44" s="261"/>
      <c r="O44" s="262"/>
      <c r="P44" s="205"/>
      <c r="Q44" s="205"/>
      <c r="R44" s="206"/>
      <c r="S44" s="205"/>
      <c r="T44" s="205"/>
      <c r="U44" s="206"/>
      <c r="V44" s="205"/>
      <c r="W44" s="205"/>
      <c r="X44" s="206"/>
      <c r="Y44" s="257">
        <f t="shared" si="0"/>
        <v>0</v>
      </c>
      <c r="Z44" s="257"/>
      <c r="AA44" s="257"/>
      <c r="AB44" s="75"/>
      <c r="AC44" s="64"/>
    </row>
    <row r="45" spans="1:29" ht="12" customHeight="1">
      <c r="A45" s="64"/>
      <c r="B45" s="75"/>
      <c r="C45" s="75"/>
      <c r="D45" s="261" t="s">
        <v>355</v>
      </c>
      <c r="E45" s="261"/>
      <c r="F45" s="261"/>
      <c r="G45" s="261"/>
      <c r="H45" s="261"/>
      <c r="I45" s="261"/>
      <c r="J45" s="261"/>
      <c r="K45" s="261"/>
      <c r="L45" s="261"/>
      <c r="M45" s="261"/>
      <c r="N45" s="261"/>
      <c r="O45" s="262"/>
      <c r="P45" s="205"/>
      <c r="Q45" s="205"/>
      <c r="R45" s="206"/>
      <c r="S45" s="205"/>
      <c r="T45" s="205"/>
      <c r="U45" s="206"/>
      <c r="V45" s="205"/>
      <c r="W45" s="205"/>
      <c r="X45" s="206"/>
      <c r="Y45" s="257">
        <f t="shared" si="0"/>
        <v>0</v>
      </c>
      <c r="Z45" s="257"/>
      <c r="AA45" s="257"/>
      <c r="AB45" s="75"/>
      <c r="AC45" s="64"/>
    </row>
    <row r="46" spans="1:29" ht="12" customHeight="1">
      <c r="A46" s="64"/>
      <c r="B46" s="75"/>
      <c r="C46" s="75" t="s">
        <v>356</v>
      </c>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64"/>
    </row>
    <row r="47" spans="1:29" ht="12" customHeight="1">
      <c r="A47" s="64"/>
      <c r="B47" s="75"/>
      <c r="C47" s="75"/>
      <c r="D47" s="261" t="s">
        <v>357</v>
      </c>
      <c r="E47" s="261"/>
      <c r="F47" s="261"/>
      <c r="G47" s="261"/>
      <c r="H47" s="261"/>
      <c r="I47" s="261"/>
      <c r="J47" s="261"/>
      <c r="K47" s="261"/>
      <c r="L47" s="261"/>
      <c r="M47" s="261"/>
      <c r="N47" s="261"/>
      <c r="O47" s="262"/>
      <c r="P47" s="205"/>
      <c r="Q47" s="205"/>
      <c r="R47" s="206"/>
      <c r="S47" s="205"/>
      <c r="T47" s="205"/>
      <c r="U47" s="206"/>
      <c r="V47" s="205"/>
      <c r="W47" s="205"/>
      <c r="X47" s="206"/>
      <c r="Y47" s="257">
        <f t="shared" ref="Y47:Y57" si="1">ROUND(SUM(P47:X47),0)</f>
        <v>0</v>
      </c>
      <c r="Z47" s="257"/>
      <c r="AA47" s="257"/>
      <c r="AB47" s="75"/>
      <c r="AC47" s="64"/>
    </row>
    <row r="48" spans="1:29" ht="12" customHeight="1">
      <c r="A48" s="64"/>
      <c r="B48" s="75"/>
      <c r="C48" s="75"/>
      <c r="D48" s="261" t="s">
        <v>358</v>
      </c>
      <c r="E48" s="261"/>
      <c r="F48" s="261"/>
      <c r="G48" s="261"/>
      <c r="H48" s="261"/>
      <c r="I48" s="261"/>
      <c r="J48" s="261"/>
      <c r="K48" s="261"/>
      <c r="L48" s="261"/>
      <c r="M48" s="261"/>
      <c r="N48" s="261"/>
      <c r="O48" s="262"/>
      <c r="P48" s="264"/>
      <c r="Q48" s="265"/>
      <c r="R48" s="266"/>
      <c r="S48" s="256"/>
      <c r="T48" s="256"/>
      <c r="U48" s="256"/>
      <c r="V48" s="264"/>
      <c r="W48" s="265"/>
      <c r="X48" s="266"/>
      <c r="Y48" s="267">
        <f t="shared" si="1"/>
        <v>0</v>
      </c>
      <c r="Z48" s="268"/>
      <c r="AA48" s="269"/>
      <c r="AB48" s="75"/>
      <c r="AC48" s="64"/>
    </row>
    <row r="49" spans="1:29" ht="12" customHeight="1">
      <c r="A49" s="64"/>
      <c r="B49" s="75"/>
      <c r="C49" s="75"/>
      <c r="D49" s="261" t="s">
        <v>359</v>
      </c>
      <c r="E49" s="261"/>
      <c r="F49" s="261"/>
      <c r="G49" s="261"/>
      <c r="H49" s="261"/>
      <c r="I49" s="261"/>
      <c r="J49" s="261"/>
      <c r="K49" s="261"/>
      <c r="L49" s="261"/>
      <c r="M49" s="261"/>
      <c r="N49" s="261"/>
      <c r="O49" s="262"/>
      <c r="P49" s="264"/>
      <c r="Q49" s="265"/>
      <c r="R49" s="266"/>
      <c r="S49" s="256"/>
      <c r="T49" s="256"/>
      <c r="U49" s="256"/>
      <c r="V49" s="264"/>
      <c r="W49" s="265"/>
      <c r="X49" s="266"/>
      <c r="Y49" s="267">
        <f t="shared" si="1"/>
        <v>0</v>
      </c>
      <c r="Z49" s="268"/>
      <c r="AA49" s="269"/>
      <c r="AB49" s="75"/>
      <c r="AC49" s="64"/>
    </row>
    <row r="50" spans="1:29" ht="12" customHeight="1">
      <c r="A50" s="64"/>
      <c r="B50" s="75"/>
      <c r="C50" s="75"/>
      <c r="D50" s="261" t="s">
        <v>360</v>
      </c>
      <c r="E50" s="261"/>
      <c r="F50" s="261"/>
      <c r="G50" s="261"/>
      <c r="H50" s="261"/>
      <c r="I50" s="261"/>
      <c r="J50" s="261"/>
      <c r="K50" s="261"/>
      <c r="L50" s="261"/>
      <c r="M50" s="261"/>
      <c r="N50" s="261"/>
      <c r="O50" s="262"/>
      <c r="P50" s="264"/>
      <c r="Q50" s="265"/>
      <c r="R50" s="266"/>
      <c r="S50" s="256"/>
      <c r="T50" s="256"/>
      <c r="U50" s="256"/>
      <c r="V50" s="264"/>
      <c r="W50" s="265"/>
      <c r="X50" s="266"/>
      <c r="Y50" s="267">
        <f t="shared" si="1"/>
        <v>0</v>
      </c>
      <c r="Z50" s="268"/>
      <c r="AA50" s="269"/>
      <c r="AB50" s="75"/>
      <c r="AC50" s="64"/>
    </row>
    <row r="51" spans="1:29" ht="12" customHeight="1">
      <c r="A51" s="64"/>
      <c r="B51" s="75"/>
      <c r="C51" s="75"/>
      <c r="D51" s="261" t="s">
        <v>361</v>
      </c>
      <c r="E51" s="261"/>
      <c r="F51" s="261"/>
      <c r="G51" s="261"/>
      <c r="H51" s="261"/>
      <c r="I51" s="261"/>
      <c r="J51" s="261"/>
      <c r="K51" s="261"/>
      <c r="L51" s="261"/>
      <c r="M51" s="261"/>
      <c r="N51" s="261"/>
      <c r="O51" s="262"/>
      <c r="P51" s="256"/>
      <c r="Q51" s="256"/>
      <c r="R51" s="256"/>
      <c r="S51" s="264"/>
      <c r="T51" s="265"/>
      <c r="U51" s="266"/>
      <c r="V51" s="264"/>
      <c r="W51" s="265"/>
      <c r="X51" s="266"/>
      <c r="Y51" s="267">
        <f t="shared" si="1"/>
        <v>0</v>
      </c>
      <c r="Z51" s="268"/>
      <c r="AA51" s="269"/>
      <c r="AB51" s="75"/>
      <c r="AC51" s="64"/>
    </row>
    <row r="52" spans="1:29" ht="12" customHeight="1">
      <c r="A52" s="64"/>
      <c r="B52" s="75"/>
      <c r="C52" s="75"/>
      <c r="D52" s="261" t="s">
        <v>362</v>
      </c>
      <c r="E52" s="261"/>
      <c r="F52" s="261"/>
      <c r="G52" s="261"/>
      <c r="H52" s="261"/>
      <c r="I52" s="261"/>
      <c r="J52" s="261"/>
      <c r="K52" s="261"/>
      <c r="L52" s="261"/>
      <c r="M52" s="261"/>
      <c r="N52" s="261"/>
      <c r="O52" s="262"/>
      <c r="P52" s="256"/>
      <c r="Q52" s="256"/>
      <c r="R52" s="256"/>
      <c r="S52" s="264"/>
      <c r="T52" s="265"/>
      <c r="U52" s="266"/>
      <c r="V52" s="264"/>
      <c r="W52" s="265"/>
      <c r="X52" s="266"/>
      <c r="Y52" s="267">
        <f t="shared" si="1"/>
        <v>0</v>
      </c>
      <c r="Z52" s="268"/>
      <c r="AA52" s="269"/>
      <c r="AB52" s="75"/>
      <c r="AC52" s="64"/>
    </row>
    <row r="53" spans="1:29" ht="12" customHeight="1">
      <c r="A53" s="64"/>
      <c r="B53" s="75"/>
      <c r="C53" s="75"/>
      <c r="D53" s="261" t="s">
        <v>363</v>
      </c>
      <c r="E53" s="261"/>
      <c r="F53" s="261"/>
      <c r="G53" s="261"/>
      <c r="H53" s="261"/>
      <c r="I53" s="261"/>
      <c r="J53" s="261"/>
      <c r="K53" s="261"/>
      <c r="L53" s="261"/>
      <c r="M53" s="261"/>
      <c r="N53" s="261"/>
      <c r="O53" s="262"/>
      <c r="P53" s="256"/>
      <c r="Q53" s="256"/>
      <c r="R53" s="256"/>
      <c r="S53" s="264"/>
      <c r="T53" s="265"/>
      <c r="U53" s="266"/>
      <c r="V53" s="264"/>
      <c r="W53" s="265"/>
      <c r="X53" s="266"/>
      <c r="Y53" s="267">
        <f t="shared" si="1"/>
        <v>0</v>
      </c>
      <c r="Z53" s="268"/>
      <c r="AA53" s="269"/>
      <c r="AB53" s="75"/>
      <c r="AC53" s="64"/>
    </row>
    <row r="54" spans="1:29" ht="12" customHeight="1">
      <c r="A54" s="64"/>
      <c r="B54" s="75"/>
      <c r="C54" s="75"/>
      <c r="D54" s="255" t="s">
        <v>364</v>
      </c>
      <c r="E54" s="255"/>
      <c r="F54" s="255"/>
      <c r="G54" s="255"/>
      <c r="H54" s="255"/>
      <c r="I54" s="255"/>
      <c r="J54" s="255"/>
      <c r="K54" s="255"/>
      <c r="L54" s="255"/>
      <c r="M54" s="255"/>
      <c r="N54" s="255"/>
      <c r="O54" s="263"/>
      <c r="P54" s="264"/>
      <c r="Q54" s="265"/>
      <c r="R54" s="266"/>
      <c r="S54" s="264"/>
      <c r="T54" s="265"/>
      <c r="U54" s="266"/>
      <c r="V54" s="264"/>
      <c r="W54" s="265"/>
      <c r="X54" s="266"/>
      <c r="Y54" s="267">
        <f t="shared" si="1"/>
        <v>0</v>
      </c>
      <c r="Z54" s="268"/>
      <c r="AA54" s="269"/>
      <c r="AB54" s="75"/>
      <c r="AC54" s="64"/>
    </row>
    <row r="55" spans="1:29" ht="12" customHeight="1">
      <c r="A55" s="64"/>
      <c r="B55" s="75"/>
      <c r="C55" s="75"/>
      <c r="D55" s="261" t="s">
        <v>365</v>
      </c>
      <c r="E55" s="261"/>
      <c r="F55" s="261"/>
      <c r="G55" s="261"/>
      <c r="H55" s="261"/>
      <c r="I55" s="261"/>
      <c r="J55" s="261"/>
      <c r="K55" s="261"/>
      <c r="L55" s="261"/>
      <c r="M55" s="261"/>
      <c r="N55" s="261"/>
      <c r="O55" s="262"/>
      <c r="P55" s="264"/>
      <c r="Q55" s="265"/>
      <c r="R55" s="266"/>
      <c r="S55" s="264"/>
      <c r="T55" s="265"/>
      <c r="U55" s="266"/>
      <c r="V55" s="264"/>
      <c r="W55" s="265"/>
      <c r="X55" s="266"/>
      <c r="Y55" s="267">
        <f t="shared" si="1"/>
        <v>0</v>
      </c>
      <c r="Z55" s="268"/>
      <c r="AA55" s="269"/>
      <c r="AB55" s="75"/>
      <c r="AC55" s="64"/>
    </row>
    <row r="56" spans="1:29" ht="12" customHeight="1">
      <c r="A56" s="64"/>
      <c r="B56" s="75"/>
      <c r="C56" s="75"/>
      <c r="D56" s="261" t="s">
        <v>188</v>
      </c>
      <c r="E56" s="261"/>
      <c r="F56" s="261"/>
      <c r="G56" s="261"/>
      <c r="H56" s="261"/>
      <c r="I56" s="261"/>
      <c r="J56" s="261"/>
      <c r="K56" s="261"/>
      <c r="L56" s="261"/>
      <c r="M56" s="261"/>
      <c r="N56" s="261"/>
      <c r="O56" s="262"/>
      <c r="P56" s="264"/>
      <c r="Q56" s="265"/>
      <c r="R56" s="266"/>
      <c r="S56" s="264"/>
      <c r="T56" s="265"/>
      <c r="U56" s="266"/>
      <c r="V56" s="264"/>
      <c r="W56" s="265"/>
      <c r="X56" s="266"/>
      <c r="Y56" s="267">
        <f t="shared" si="1"/>
        <v>0</v>
      </c>
      <c r="Z56" s="268"/>
      <c r="AA56" s="269"/>
      <c r="AB56" s="75"/>
      <c r="AC56" s="64"/>
    </row>
    <row r="57" spans="1:29" ht="12" customHeight="1">
      <c r="A57" s="64"/>
      <c r="B57" s="75"/>
      <c r="C57" s="75" t="s">
        <v>366</v>
      </c>
      <c r="D57" s="75"/>
      <c r="E57" s="75"/>
      <c r="F57" s="75"/>
      <c r="G57" s="75"/>
      <c r="H57" s="75"/>
      <c r="I57" s="75"/>
      <c r="J57" s="75"/>
      <c r="K57" s="75"/>
      <c r="L57" s="75"/>
      <c r="M57" s="75"/>
      <c r="N57" s="75"/>
      <c r="O57" s="75"/>
      <c r="P57" s="267">
        <f>ROUND(SUM(P46:R56)*0.05,0)</f>
        <v>0</v>
      </c>
      <c r="Q57" s="268"/>
      <c r="R57" s="269"/>
      <c r="S57" s="267">
        <f>ROUND(SUM(S46:U56)*0.05,0)</f>
        <v>0</v>
      </c>
      <c r="T57" s="268"/>
      <c r="U57" s="269"/>
      <c r="V57" s="267">
        <f>ROUND(SUM(V46:X56)*0.05,0)</f>
        <v>0</v>
      </c>
      <c r="W57" s="268"/>
      <c r="X57" s="269"/>
      <c r="Y57" s="267">
        <f t="shared" si="1"/>
        <v>0</v>
      </c>
      <c r="Z57" s="268"/>
      <c r="AA57" s="269"/>
      <c r="AB57" s="75"/>
      <c r="AC57" s="64"/>
    </row>
    <row r="58" spans="1:29" ht="2.1" customHeight="1">
      <c r="A58" s="64"/>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75"/>
      <c r="AC58" s="64"/>
    </row>
    <row r="59" spans="1:29" ht="12" customHeight="1">
      <c r="A59" s="64"/>
      <c r="B59" s="75"/>
      <c r="C59" s="77" t="s">
        <v>367</v>
      </c>
      <c r="D59" s="75"/>
      <c r="E59" s="75"/>
      <c r="F59" s="75"/>
      <c r="G59" s="75"/>
      <c r="H59" s="75"/>
      <c r="I59" s="75"/>
      <c r="J59" s="75"/>
      <c r="K59" s="75"/>
      <c r="L59" s="75"/>
      <c r="M59" s="75"/>
      <c r="N59" s="75"/>
      <c r="O59" s="75"/>
      <c r="P59" s="257">
        <f>SUM(P39:R58)</f>
        <v>0</v>
      </c>
      <c r="Q59" s="257"/>
      <c r="R59" s="257"/>
      <c r="S59" s="257">
        <f>SUM(S39:U58)</f>
        <v>0</v>
      </c>
      <c r="T59" s="257"/>
      <c r="U59" s="257"/>
      <c r="V59" s="257">
        <f>SUM(V39:X58)</f>
        <v>0</v>
      </c>
      <c r="W59" s="257"/>
      <c r="X59" s="257"/>
      <c r="Y59" s="257">
        <f>SUM(Y39:AA58)</f>
        <v>0</v>
      </c>
      <c r="Z59" s="257"/>
      <c r="AA59" s="257"/>
      <c r="AB59" s="75"/>
      <c r="AC59" s="64"/>
    </row>
    <row r="60" spans="1:29" ht="1.1499999999999999" customHeight="1">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row>
    <row r="61" spans="1:29" ht="3" customHeight="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row>
    <row r="62" spans="1:29">
      <c r="A62" s="64"/>
      <c r="B62" s="64" t="s">
        <v>368</v>
      </c>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row>
    <row r="63" spans="1:29" ht="60" customHeight="1">
      <c r="A63" s="64"/>
      <c r="B63" s="64"/>
      <c r="C63" s="246"/>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8"/>
      <c r="AB63" s="64"/>
      <c r="AC63" s="64"/>
    </row>
    <row r="64" spans="1:29">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row>
    <row r="65" spans="1:29" ht="60" customHeight="1">
      <c r="A65" s="64"/>
      <c r="B65" s="64"/>
      <c r="C65" s="246"/>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8"/>
      <c r="AB65" s="64"/>
      <c r="AC65" s="64"/>
    </row>
    <row r="66" spans="1:29" ht="3" customHeight="1">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row>
  </sheetData>
  <sheetProtection algorithmName="SHA-512" hashValue="fCbAO4BHcCdw2tDtg2ZbnC+XTWx3BATZNggPzeBtaBHWz+F3v6IRJ9Bgw03CPrAITI+TKr6jrHPD8jmV/pUtBQ==" saltValue="6au7FhT7v1TQ0Z7nsp1Vcw==" spinCount="100000" sheet="1" objects="1" scenarios="1" autoFilter="0"/>
  <mergeCells count="201">
    <mergeCell ref="V47:X47"/>
    <mergeCell ref="Y47:AA47"/>
    <mergeCell ref="P42:R42"/>
    <mergeCell ref="Y37:AA38"/>
    <mergeCell ref="P38:R38"/>
    <mergeCell ref="S38:U38"/>
    <mergeCell ref="S40:U40"/>
    <mergeCell ref="S41:U41"/>
    <mergeCell ref="S42:U42"/>
    <mergeCell ref="S43:U43"/>
    <mergeCell ref="S44:U44"/>
    <mergeCell ref="S45:U45"/>
    <mergeCell ref="V45:X45"/>
    <mergeCell ref="Y45:AA45"/>
    <mergeCell ref="S28:U28"/>
    <mergeCell ref="S29:U29"/>
    <mergeCell ref="S31:U31"/>
    <mergeCell ref="S32:U32"/>
    <mergeCell ref="S33:U33"/>
    <mergeCell ref="S35:U35"/>
    <mergeCell ref="B37:O38"/>
    <mergeCell ref="P37:U37"/>
    <mergeCell ref="V37:X38"/>
    <mergeCell ref="D17:O17"/>
    <mergeCell ref="D18:E18"/>
    <mergeCell ref="F18:N18"/>
    <mergeCell ref="S16:U16"/>
    <mergeCell ref="S17:U17"/>
    <mergeCell ref="S18:U18"/>
    <mergeCell ref="V16:X16"/>
    <mergeCell ref="Y16:AA16"/>
    <mergeCell ref="P17:R17"/>
    <mergeCell ref="V17:X17"/>
    <mergeCell ref="Y17:AA17"/>
    <mergeCell ref="D16:O16"/>
    <mergeCell ref="Y5:AA5"/>
    <mergeCell ref="Y6:AA6"/>
    <mergeCell ref="B8:O9"/>
    <mergeCell ref="P9:R9"/>
    <mergeCell ref="S9:U9"/>
    <mergeCell ref="V8:X9"/>
    <mergeCell ref="Y8:AA9"/>
    <mergeCell ref="P8:U8"/>
    <mergeCell ref="B5:S5"/>
    <mergeCell ref="B6:S6"/>
    <mergeCell ref="V21:X21"/>
    <mergeCell ref="P18:R18"/>
    <mergeCell ref="V18:X18"/>
    <mergeCell ref="Y18:AA18"/>
    <mergeCell ref="P16:R16"/>
    <mergeCell ref="V27:X27"/>
    <mergeCell ref="Y27:AA27"/>
    <mergeCell ref="P24:R24"/>
    <mergeCell ref="V24:X24"/>
    <mergeCell ref="Y24:AA24"/>
    <mergeCell ref="P22:R22"/>
    <mergeCell ref="V22:X22"/>
    <mergeCell ref="Y22:AA22"/>
    <mergeCell ref="P23:R23"/>
    <mergeCell ref="V23:X23"/>
    <mergeCell ref="Y23:AA23"/>
    <mergeCell ref="S20:U20"/>
    <mergeCell ref="S21:U21"/>
    <mergeCell ref="S22:U22"/>
    <mergeCell ref="S23:U23"/>
    <mergeCell ref="S24:U24"/>
    <mergeCell ref="S26:U26"/>
    <mergeCell ref="S27:U27"/>
    <mergeCell ref="D22:O22"/>
    <mergeCell ref="D20:O20"/>
    <mergeCell ref="D21:O21"/>
    <mergeCell ref="D23:O23"/>
    <mergeCell ref="P33:R33"/>
    <mergeCell ref="V33:X33"/>
    <mergeCell ref="Y33:AA33"/>
    <mergeCell ref="P35:R35"/>
    <mergeCell ref="V35:X35"/>
    <mergeCell ref="Y35:AA35"/>
    <mergeCell ref="P31:R31"/>
    <mergeCell ref="V31:X31"/>
    <mergeCell ref="Y31:AA31"/>
    <mergeCell ref="P32:R32"/>
    <mergeCell ref="V32:X32"/>
    <mergeCell ref="D31:O31"/>
    <mergeCell ref="D32:O32"/>
    <mergeCell ref="D33:O33"/>
    <mergeCell ref="P28:R28"/>
    <mergeCell ref="Y21:AA21"/>
    <mergeCell ref="P20:R20"/>
    <mergeCell ref="V20:X20"/>
    <mergeCell ref="Y20:AA20"/>
    <mergeCell ref="P21:R21"/>
    <mergeCell ref="D40:O40"/>
    <mergeCell ref="D41:O41"/>
    <mergeCell ref="D42:O42"/>
    <mergeCell ref="Y32:AA32"/>
    <mergeCell ref="D24:O24"/>
    <mergeCell ref="P40:R40"/>
    <mergeCell ref="V40:X40"/>
    <mergeCell ref="Y40:AA40"/>
    <mergeCell ref="P41:R41"/>
    <mergeCell ref="V41:X41"/>
    <mergeCell ref="Y41:AA41"/>
    <mergeCell ref="V28:X28"/>
    <mergeCell ref="Y28:AA28"/>
    <mergeCell ref="V29:X29"/>
    <mergeCell ref="Y29:AA29"/>
    <mergeCell ref="V26:X26"/>
    <mergeCell ref="Y26:AA26"/>
    <mergeCell ref="D26:O26"/>
    <mergeCell ref="D27:O27"/>
    <mergeCell ref="D28:O28"/>
    <mergeCell ref="D29:O29"/>
    <mergeCell ref="P29:R29"/>
    <mergeCell ref="P26:R26"/>
    <mergeCell ref="P27:R27"/>
    <mergeCell ref="P59:R59"/>
    <mergeCell ref="V59:X59"/>
    <mergeCell ref="Y59:AA59"/>
    <mergeCell ref="P48:R48"/>
    <mergeCell ref="V48:X48"/>
    <mergeCell ref="Y48:AA48"/>
    <mergeCell ref="P49:R49"/>
    <mergeCell ref="V49:X49"/>
    <mergeCell ref="Y49:AA49"/>
    <mergeCell ref="P52:R52"/>
    <mergeCell ref="V50:X50"/>
    <mergeCell ref="Y50:AA50"/>
    <mergeCell ref="P51:R51"/>
    <mergeCell ref="V51:X51"/>
    <mergeCell ref="Y51:AA51"/>
    <mergeCell ref="S56:U56"/>
    <mergeCell ref="S57:U57"/>
    <mergeCell ref="S59:U59"/>
    <mergeCell ref="S48:U48"/>
    <mergeCell ref="S49:U49"/>
    <mergeCell ref="S50:U50"/>
    <mergeCell ref="Y53:AA53"/>
    <mergeCell ref="P50:R50"/>
    <mergeCell ref="P57:R57"/>
    <mergeCell ref="V57:X57"/>
    <mergeCell ref="Y57:AA57"/>
    <mergeCell ref="P54:R54"/>
    <mergeCell ref="V54:X54"/>
    <mergeCell ref="Y54:AA54"/>
    <mergeCell ref="P55:R55"/>
    <mergeCell ref="V55:X55"/>
    <mergeCell ref="Y55:AA55"/>
    <mergeCell ref="V42:X42"/>
    <mergeCell ref="Y42:AA42"/>
    <mergeCell ref="P43:R43"/>
    <mergeCell ref="V43:X43"/>
    <mergeCell ref="Y43:AA43"/>
    <mergeCell ref="P44:R44"/>
    <mergeCell ref="V44:X44"/>
    <mergeCell ref="Y44:AA44"/>
    <mergeCell ref="P45:R45"/>
    <mergeCell ref="S51:U51"/>
    <mergeCell ref="S52:U52"/>
    <mergeCell ref="S53:U53"/>
    <mergeCell ref="S54:U54"/>
    <mergeCell ref="S55:U55"/>
    <mergeCell ref="S47:U47"/>
    <mergeCell ref="P47:R47"/>
    <mergeCell ref="C63:AA63"/>
    <mergeCell ref="C65:AA65"/>
    <mergeCell ref="E3:V3"/>
    <mergeCell ref="W1:AB3"/>
    <mergeCell ref="D43:O43"/>
    <mergeCell ref="D44:O44"/>
    <mergeCell ref="D45:O45"/>
    <mergeCell ref="D56:O56"/>
    <mergeCell ref="D47:O47"/>
    <mergeCell ref="D48:O48"/>
    <mergeCell ref="D49:O49"/>
    <mergeCell ref="D50:O50"/>
    <mergeCell ref="D51:O51"/>
    <mergeCell ref="D52:O52"/>
    <mergeCell ref="D53:O53"/>
    <mergeCell ref="D54:O54"/>
    <mergeCell ref="D55:O55"/>
    <mergeCell ref="P56:R56"/>
    <mergeCell ref="V56:X56"/>
    <mergeCell ref="Y56:AA56"/>
    <mergeCell ref="V52:X52"/>
    <mergeCell ref="Y52:AA52"/>
    <mergeCell ref="P53:R53"/>
    <mergeCell ref="V53:X53"/>
    <mergeCell ref="M12:N12"/>
    <mergeCell ref="M13:N13"/>
    <mergeCell ref="D14:O14"/>
    <mergeCell ref="P14:R14"/>
    <mergeCell ref="S14:U14"/>
    <mergeCell ref="V14:X14"/>
    <mergeCell ref="Y14:AA14"/>
    <mergeCell ref="M15:N15"/>
    <mergeCell ref="P11:R11"/>
    <mergeCell ref="S11:U11"/>
    <mergeCell ref="V11:X11"/>
    <mergeCell ref="Y11:AA11"/>
    <mergeCell ref="M11:O11"/>
  </mergeCells>
  <dataValidations count="2">
    <dataValidation type="list" allowBlank="1" showInputMessage="1" showErrorMessage="1" sqref="Y6:AA6" xr:uid="{726C8E92-203D-420F-B755-DFE16FD5B246}">
      <formula1>"current estimate, as-bid costs"</formula1>
    </dataValidation>
    <dataValidation type="whole" allowBlank="1" showInputMessage="1" showErrorMessage="1" sqref="P47:X57 P40:X45 P20:X24 P26:X29 P31:X33 M11:O11 P16:X18 P11:X11 P14:X14" xr:uid="{7D6FB3D8-1272-4C00-9F76-9F3B35F02F59}">
      <formula1>0</formula1>
      <formula2>1000000000</formula2>
    </dataValidation>
  </dataValidations>
  <pageMargins left="0.3" right="0.3" top="0.3" bottom="0.7" header="0.3" footer="0.3"/>
  <pageSetup orientation="portrait" horizontalDpi="90" verticalDpi="90" r:id="rId1"/>
  <headerFooter scaleWithDoc="0">
    <oddFooter>&amp;LMPFA SRF Application Forms&amp;C&amp;A&amp;Rpage &amp;P of &amp;N</oddFooter>
  </headerFooter>
  <rowBreaks count="1" manualBreakCount="1">
    <brk id="61" min="1" max="2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60448-35D9-4CAC-B97A-DF736B03DA38}">
  <sheetPr codeName="Sheet14"/>
  <dimension ref="B1:AD37"/>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369</v>
      </c>
      <c r="E3" s="185" t="s">
        <v>370</v>
      </c>
      <c r="F3" s="185"/>
      <c r="G3" s="185"/>
      <c r="H3" s="185"/>
      <c r="I3" s="185"/>
      <c r="J3" s="185"/>
      <c r="K3" s="185"/>
      <c r="L3" s="185"/>
      <c r="M3" s="185"/>
      <c r="N3" s="185"/>
      <c r="O3" s="185"/>
      <c r="P3" s="185"/>
      <c r="Q3" s="185"/>
      <c r="R3" s="185"/>
      <c r="S3" s="185"/>
      <c r="T3" s="185"/>
      <c r="U3" s="185"/>
      <c r="V3" s="185"/>
      <c r="W3" s="185"/>
      <c r="X3" s="113"/>
      <c r="Y3" s="113"/>
      <c r="Z3" s="113"/>
      <c r="AA3" s="113"/>
      <c r="AB3" s="113"/>
      <c r="AC3" s="113"/>
      <c r="AD3" s="113"/>
    </row>
    <row r="4" spans="2:30">
      <c r="D4" s="14"/>
    </row>
    <row r="5" spans="2:30" ht="46.15" customHeight="1">
      <c r="B5" s="135" t="s">
        <v>371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row r="7" spans="2:30" ht="30" customHeight="1">
      <c r="B7" s="313" t="s">
        <v>372</v>
      </c>
      <c r="C7" s="313"/>
      <c r="D7" s="313"/>
      <c r="E7" s="313"/>
      <c r="F7" s="313"/>
      <c r="G7" s="313"/>
      <c r="H7" s="313"/>
      <c r="I7" s="313"/>
      <c r="J7" s="312" t="s">
        <v>373</v>
      </c>
      <c r="K7" s="313"/>
      <c r="L7" s="313"/>
      <c r="M7" s="313"/>
      <c r="N7" s="312" t="s">
        <v>25</v>
      </c>
      <c r="O7" s="313"/>
      <c r="P7" s="313"/>
      <c r="Q7" s="313"/>
      <c r="R7" s="312" t="s">
        <v>374</v>
      </c>
      <c r="S7" s="313"/>
      <c r="T7" s="313"/>
      <c r="U7" s="313"/>
      <c r="V7" s="312" t="s">
        <v>375</v>
      </c>
      <c r="W7" s="313"/>
      <c r="X7" s="313"/>
      <c r="Y7" s="313"/>
      <c r="Z7" s="312" t="s">
        <v>376</v>
      </c>
      <c r="AA7" s="313"/>
      <c r="AB7" s="313"/>
      <c r="AC7" s="313"/>
    </row>
    <row r="8" spans="2:30">
      <c r="B8" s="142"/>
      <c r="C8" s="143"/>
      <c r="D8" s="143"/>
      <c r="E8" s="143"/>
      <c r="F8" s="143"/>
      <c r="G8" s="143"/>
      <c r="H8" s="143"/>
      <c r="I8" s="144"/>
      <c r="J8" s="145"/>
      <c r="K8" s="145"/>
      <c r="L8" s="145"/>
      <c r="M8" s="145"/>
      <c r="N8" s="145"/>
      <c r="O8" s="145"/>
      <c r="P8" s="145"/>
      <c r="Q8" s="145"/>
      <c r="R8" s="310"/>
      <c r="S8" s="310"/>
      <c r="T8" s="310"/>
      <c r="U8" s="310"/>
      <c r="V8" s="310"/>
      <c r="W8" s="310"/>
      <c r="X8" s="310"/>
      <c r="Y8" s="310"/>
      <c r="Z8" s="311"/>
      <c r="AA8" s="311"/>
      <c r="AB8" s="311"/>
      <c r="AC8" s="311"/>
    </row>
    <row r="9" spans="2:30">
      <c r="B9" s="142"/>
      <c r="C9" s="143"/>
      <c r="D9" s="143"/>
      <c r="E9" s="143"/>
      <c r="F9" s="143"/>
      <c r="G9" s="143"/>
      <c r="H9" s="143"/>
      <c r="I9" s="144"/>
      <c r="J9" s="145"/>
      <c r="K9" s="145"/>
      <c r="L9" s="145"/>
      <c r="M9" s="145"/>
      <c r="N9" s="145"/>
      <c r="O9" s="145"/>
      <c r="P9" s="145"/>
      <c r="Q9" s="145"/>
      <c r="R9" s="310"/>
      <c r="S9" s="310"/>
      <c r="T9" s="310"/>
      <c r="U9" s="310"/>
      <c r="V9" s="310"/>
      <c r="W9" s="310"/>
      <c r="X9" s="310"/>
      <c r="Y9" s="310"/>
      <c r="Z9" s="311"/>
      <c r="AA9" s="311"/>
      <c r="AB9" s="311"/>
      <c r="AC9" s="311"/>
    </row>
    <row r="10" spans="2:30">
      <c r="B10" s="142"/>
      <c r="C10" s="143"/>
      <c r="D10" s="143"/>
      <c r="E10" s="143"/>
      <c r="F10" s="143"/>
      <c r="G10" s="143"/>
      <c r="H10" s="143"/>
      <c r="I10" s="144"/>
      <c r="J10" s="145"/>
      <c r="K10" s="145"/>
      <c r="L10" s="145"/>
      <c r="M10" s="145"/>
      <c r="N10" s="145"/>
      <c r="O10" s="145"/>
      <c r="P10" s="145"/>
      <c r="Q10" s="145"/>
      <c r="R10" s="310"/>
      <c r="S10" s="310"/>
      <c r="T10" s="310"/>
      <c r="U10" s="310"/>
      <c r="V10" s="310"/>
      <c r="W10" s="310"/>
      <c r="X10" s="310"/>
      <c r="Y10" s="310"/>
      <c r="Z10" s="311"/>
      <c r="AA10" s="311"/>
      <c r="AB10" s="311"/>
      <c r="AC10" s="311"/>
    </row>
    <row r="11" spans="2:30">
      <c r="B11" s="142"/>
      <c r="C11" s="143"/>
      <c r="D11" s="143"/>
      <c r="E11" s="143"/>
      <c r="F11" s="143"/>
      <c r="G11" s="143"/>
      <c r="H11" s="143"/>
      <c r="I11" s="144"/>
      <c r="J11" s="145"/>
      <c r="K11" s="145"/>
      <c r="L11" s="145"/>
      <c r="M11" s="145"/>
      <c r="N11" s="145"/>
      <c r="O11" s="145"/>
      <c r="P11" s="145"/>
      <c r="Q11" s="145"/>
      <c r="R11" s="310"/>
      <c r="S11" s="310"/>
      <c r="T11" s="310"/>
      <c r="U11" s="310"/>
      <c r="V11" s="310"/>
      <c r="W11" s="310"/>
      <c r="X11" s="310"/>
      <c r="Y11" s="310"/>
      <c r="Z11" s="311"/>
      <c r="AA11" s="311"/>
      <c r="AB11" s="311"/>
      <c r="AC11" s="311"/>
    </row>
    <row r="12" spans="2:30">
      <c r="B12" s="142"/>
      <c r="C12" s="143"/>
      <c r="D12" s="143"/>
      <c r="E12" s="143"/>
      <c r="F12" s="143"/>
      <c r="G12" s="143"/>
      <c r="H12" s="143"/>
      <c r="I12" s="144"/>
      <c r="J12" s="145"/>
      <c r="K12" s="145"/>
      <c r="L12" s="145"/>
      <c r="M12" s="145"/>
      <c r="N12" s="145"/>
      <c r="O12" s="145"/>
      <c r="P12" s="145"/>
      <c r="Q12" s="145"/>
      <c r="R12" s="310"/>
      <c r="S12" s="310"/>
      <c r="T12" s="310"/>
      <c r="U12" s="310"/>
      <c r="V12" s="310"/>
      <c r="W12" s="310"/>
      <c r="X12" s="310"/>
      <c r="Y12" s="310"/>
      <c r="Z12" s="311"/>
      <c r="AA12" s="311"/>
      <c r="AB12" s="311"/>
      <c r="AC12" s="311"/>
    </row>
    <row r="13" spans="2:30">
      <c r="B13" s="142"/>
      <c r="C13" s="143"/>
      <c r="D13" s="143"/>
      <c r="E13" s="143"/>
      <c r="F13" s="143"/>
      <c r="G13" s="143"/>
      <c r="H13" s="143"/>
      <c r="I13" s="144"/>
      <c r="J13" s="145"/>
      <c r="K13" s="145"/>
      <c r="L13" s="145"/>
      <c r="M13" s="145"/>
      <c r="N13" s="145"/>
      <c r="O13" s="145"/>
      <c r="P13" s="145"/>
      <c r="Q13" s="145"/>
      <c r="R13" s="310"/>
      <c r="S13" s="310"/>
      <c r="T13" s="310"/>
      <c r="U13" s="310"/>
      <c r="V13" s="310"/>
      <c r="W13" s="310"/>
      <c r="X13" s="310"/>
      <c r="Y13" s="310"/>
      <c r="Z13" s="311"/>
      <c r="AA13" s="311"/>
      <c r="AB13" s="311"/>
      <c r="AC13" s="311"/>
    </row>
    <row r="14" spans="2:30">
      <c r="B14" s="142"/>
      <c r="C14" s="143"/>
      <c r="D14" s="143"/>
      <c r="E14" s="143"/>
      <c r="F14" s="143"/>
      <c r="G14" s="143"/>
      <c r="H14" s="143"/>
      <c r="I14" s="144"/>
      <c r="J14" s="145"/>
      <c r="K14" s="145"/>
      <c r="L14" s="145"/>
      <c r="M14" s="145"/>
      <c r="N14" s="145"/>
      <c r="O14" s="145"/>
      <c r="P14" s="145"/>
      <c r="Q14" s="145"/>
      <c r="R14" s="310"/>
      <c r="S14" s="310"/>
      <c r="T14" s="310"/>
      <c r="U14" s="310"/>
      <c r="V14" s="310"/>
      <c r="W14" s="310"/>
      <c r="X14" s="310"/>
      <c r="Y14" s="310"/>
      <c r="Z14" s="311"/>
      <c r="AA14" s="311"/>
      <c r="AB14" s="311"/>
      <c r="AC14" s="311"/>
    </row>
    <row r="15" spans="2:30">
      <c r="B15" s="142"/>
      <c r="C15" s="143"/>
      <c r="D15" s="143"/>
      <c r="E15" s="143"/>
      <c r="F15" s="143"/>
      <c r="G15" s="143"/>
      <c r="H15" s="143"/>
      <c r="I15" s="144"/>
      <c r="J15" s="145"/>
      <c r="K15" s="145"/>
      <c r="L15" s="145"/>
      <c r="M15" s="145"/>
      <c r="N15" s="145"/>
      <c r="O15" s="145"/>
      <c r="P15" s="145"/>
      <c r="Q15" s="145"/>
      <c r="R15" s="310"/>
      <c r="S15" s="310"/>
      <c r="T15" s="310"/>
      <c r="U15" s="310"/>
      <c r="V15" s="310"/>
      <c r="W15" s="310"/>
      <c r="X15" s="310"/>
      <c r="Y15" s="310"/>
      <c r="Z15" s="311"/>
      <c r="AA15" s="311"/>
      <c r="AB15" s="311"/>
      <c r="AC15" s="311"/>
    </row>
    <row r="16" spans="2:30">
      <c r="B16" s="142"/>
      <c r="C16" s="143"/>
      <c r="D16" s="143"/>
      <c r="E16" s="143"/>
      <c r="F16" s="143"/>
      <c r="G16" s="143"/>
      <c r="H16" s="143"/>
      <c r="I16" s="144"/>
      <c r="J16" s="145"/>
      <c r="K16" s="145"/>
      <c r="L16" s="145"/>
      <c r="M16" s="145"/>
      <c r="N16" s="145"/>
      <c r="O16" s="145"/>
      <c r="P16" s="145"/>
      <c r="Q16" s="145"/>
      <c r="R16" s="310"/>
      <c r="S16" s="310"/>
      <c r="T16" s="310"/>
      <c r="U16" s="310"/>
      <c r="V16" s="310"/>
      <c r="W16" s="310"/>
      <c r="X16" s="310"/>
      <c r="Y16" s="310"/>
      <c r="Z16" s="311"/>
      <c r="AA16" s="311"/>
      <c r="AB16" s="311"/>
      <c r="AC16" s="311"/>
    </row>
    <row r="17" spans="2:29">
      <c r="B17" s="142"/>
      <c r="C17" s="143"/>
      <c r="D17" s="143"/>
      <c r="E17" s="143"/>
      <c r="F17" s="143"/>
      <c r="G17" s="143"/>
      <c r="H17" s="143"/>
      <c r="I17" s="144"/>
      <c r="J17" s="145"/>
      <c r="K17" s="145"/>
      <c r="L17" s="145"/>
      <c r="M17" s="145"/>
      <c r="N17" s="145"/>
      <c r="O17" s="145"/>
      <c r="P17" s="145"/>
      <c r="Q17" s="145"/>
      <c r="R17" s="310"/>
      <c r="S17" s="310"/>
      <c r="T17" s="310"/>
      <c r="U17" s="310"/>
      <c r="V17" s="310"/>
      <c r="W17" s="310"/>
      <c r="X17" s="310"/>
      <c r="Y17" s="310"/>
      <c r="Z17" s="311"/>
      <c r="AA17" s="311"/>
      <c r="AB17" s="311"/>
      <c r="AC17" s="311"/>
    </row>
    <row r="18" spans="2:29">
      <c r="B18" s="142"/>
      <c r="C18" s="143"/>
      <c r="D18" s="143"/>
      <c r="E18" s="143"/>
      <c r="F18" s="143"/>
      <c r="G18" s="143"/>
      <c r="H18" s="143"/>
      <c r="I18" s="144"/>
      <c r="J18" s="145"/>
      <c r="K18" s="145"/>
      <c r="L18" s="145"/>
      <c r="M18" s="145"/>
      <c r="N18" s="145"/>
      <c r="O18" s="145"/>
      <c r="P18" s="145"/>
      <c r="Q18" s="145"/>
      <c r="R18" s="310"/>
      <c r="S18" s="310"/>
      <c r="T18" s="310"/>
      <c r="U18" s="310"/>
      <c r="V18" s="310"/>
      <c r="W18" s="310"/>
      <c r="X18" s="310"/>
      <c r="Y18" s="310"/>
      <c r="Z18" s="311"/>
      <c r="AA18" s="311"/>
      <c r="AB18" s="311"/>
      <c r="AC18" s="311"/>
    </row>
    <row r="19" spans="2:29">
      <c r="B19" s="142"/>
      <c r="C19" s="143"/>
      <c r="D19" s="143"/>
      <c r="E19" s="143"/>
      <c r="F19" s="143"/>
      <c r="G19" s="143"/>
      <c r="H19" s="143"/>
      <c r="I19" s="144"/>
      <c r="J19" s="145"/>
      <c r="K19" s="145"/>
      <c r="L19" s="145"/>
      <c r="M19" s="145"/>
      <c r="N19" s="145"/>
      <c r="O19" s="145"/>
      <c r="P19" s="145"/>
      <c r="Q19" s="145"/>
      <c r="R19" s="310"/>
      <c r="S19" s="310"/>
      <c r="T19" s="310"/>
      <c r="U19" s="310"/>
      <c r="V19" s="310"/>
      <c r="W19" s="310"/>
      <c r="X19" s="310"/>
      <c r="Y19" s="310"/>
      <c r="Z19" s="311"/>
      <c r="AA19" s="311"/>
      <c r="AB19" s="311"/>
      <c r="AC19" s="311"/>
    </row>
    <row r="20" spans="2:29">
      <c r="B20" s="142"/>
      <c r="C20" s="143"/>
      <c r="D20" s="143"/>
      <c r="E20" s="143"/>
      <c r="F20" s="143"/>
      <c r="G20" s="143"/>
      <c r="H20" s="143"/>
      <c r="I20" s="144"/>
      <c r="J20" s="145"/>
      <c r="K20" s="145"/>
      <c r="L20" s="145"/>
      <c r="M20" s="145"/>
      <c r="N20" s="145"/>
      <c r="O20" s="145"/>
      <c r="P20" s="145"/>
      <c r="Q20" s="145"/>
      <c r="R20" s="310"/>
      <c r="S20" s="310"/>
      <c r="T20" s="310"/>
      <c r="U20" s="310"/>
      <c r="V20" s="310"/>
      <c r="W20" s="310"/>
      <c r="X20" s="310"/>
      <c r="Y20" s="310"/>
      <c r="Z20" s="311"/>
      <c r="AA20" s="311"/>
      <c r="AB20" s="311"/>
      <c r="AC20" s="311"/>
    </row>
    <row r="21" spans="2:29">
      <c r="B21" s="142"/>
      <c r="C21" s="143"/>
      <c r="D21" s="143"/>
      <c r="E21" s="143"/>
      <c r="F21" s="143"/>
      <c r="G21" s="143"/>
      <c r="H21" s="143"/>
      <c r="I21" s="144"/>
      <c r="J21" s="145"/>
      <c r="K21" s="145"/>
      <c r="L21" s="145"/>
      <c r="M21" s="145"/>
      <c r="N21" s="145"/>
      <c r="O21" s="145"/>
      <c r="P21" s="145"/>
      <c r="Q21" s="145"/>
      <c r="R21" s="310"/>
      <c r="S21" s="310"/>
      <c r="T21" s="310"/>
      <c r="U21" s="310"/>
      <c r="V21" s="310"/>
      <c r="W21" s="310"/>
      <c r="X21" s="310"/>
      <c r="Y21" s="310"/>
      <c r="Z21" s="311"/>
      <c r="AA21" s="311"/>
      <c r="AB21" s="311"/>
      <c r="AC21" s="311"/>
    </row>
    <row r="22" spans="2:29">
      <c r="B22" s="142"/>
      <c r="C22" s="143"/>
      <c r="D22" s="143"/>
      <c r="E22" s="143"/>
      <c r="F22" s="143"/>
      <c r="G22" s="143"/>
      <c r="H22" s="143"/>
      <c r="I22" s="144"/>
      <c r="J22" s="145"/>
      <c r="K22" s="145"/>
      <c r="L22" s="145"/>
      <c r="M22" s="145"/>
      <c r="N22" s="145"/>
      <c r="O22" s="145"/>
      <c r="P22" s="145"/>
      <c r="Q22" s="145"/>
      <c r="R22" s="310"/>
      <c r="S22" s="310"/>
      <c r="T22" s="310"/>
      <c r="U22" s="310"/>
      <c r="V22" s="310"/>
      <c r="W22" s="310"/>
      <c r="X22" s="310"/>
      <c r="Y22" s="310"/>
      <c r="Z22" s="311"/>
      <c r="AA22" s="311"/>
      <c r="AB22" s="311"/>
      <c r="AC22" s="311"/>
    </row>
    <row r="23" spans="2:29">
      <c r="B23" s="142"/>
      <c r="C23" s="143"/>
      <c r="D23" s="143"/>
      <c r="E23" s="143"/>
      <c r="F23" s="143"/>
      <c r="G23" s="143"/>
      <c r="H23" s="143"/>
      <c r="I23" s="144"/>
      <c r="J23" s="145"/>
      <c r="K23" s="145"/>
      <c r="L23" s="145"/>
      <c r="M23" s="145"/>
      <c r="N23" s="145"/>
      <c r="O23" s="145"/>
      <c r="P23" s="145"/>
      <c r="Q23" s="145"/>
      <c r="R23" s="310"/>
      <c r="S23" s="310"/>
      <c r="T23" s="310"/>
      <c r="U23" s="310"/>
      <c r="V23" s="310"/>
      <c r="W23" s="310"/>
      <c r="X23" s="310"/>
      <c r="Y23" s="310"/>
      <c r="Z23" s="311"/>
      <c r="AA23" s="311"/>
      <c r="AB23" s="311"/>
      <c r="AC23" s="311"/>
    </row>
    <row r="24" spans="2:29">
      <c r="B24" s="142"/>
      <c r="C24" s="143"/>
      <c r="D24" s="143"/>
      <c r="E24" s="143"/>
      <c r="F24" s="143"/>
      <c r="G24" s="143"/>
      <c r="H24" s="143"/>
      <c r="I24" s="144"/>
      <c r="J24" s="145"/>
      <c r="K24" s="145"/>
      <c r="L24" s="145"/>
      <c r="M24" s="145"/>
      <c r="N24" s="145"/>
      <c r="O24" s="145"/>
      <c r="P24" s="145"/>
      <c r="Q24" s="145"/>
      <c r="R24" s="310"/>
      <c r="S24" s="310"/>
      <c r="T24" s="310"/>
      <c r="U24" s="310"/>
      <c r="V24" s="310"/>
      <c r="W24" s="310"/>
      <c r="X24" s="310"/>
      <c r="Y24" s="310"/>
      <c r="Z24" s="311"/>
      <c r="AA24" s="311"/>
      <c r="AB24" s="311"/>
      <c r="AC24" s="311"/>
    </row>
    <row r="25" spans="2:29">
      <c r="B25" s="142"/>
      <c r="C25" s="143"/>
      <c r="D25" s="143"/>
      <c r="E25" s="143"/>
      <c r="F25" s="143"/>
      <c r="G25" s="143"/>
      <c r="H25" s="143"/>
      <c r="I25" s="144"/>
      <c r="J25" s="145"/>
      <c r="K25" s="145"/>
      <c r="L25" s="145"/>
      <c r="M25" s="145"/>
      <c r="N25" s="145"/>
      <c r="O25" s="145"/>
      <c r="P25" s="145"/>
      <c r="Q25" s="145"/>
      <c r="R25" s="310"/>
      <c r="S25" s="310"/>
      <c r="T25" s="310"/>
      <c r="U25" s="310"/>
      <c r="V25" s="310"/>
      <c r="W25" s="310"/>
      <c r="X25" s="310"/>
      <c r="Y25" s="310"/>
      <c r="Z25" s="311"/>
      <c r="AA25" s="311"/>
      <c r="AB25" s="311"/>
      <c r="AC25" s="311"/>
    </row>
    <row r="26" spans="2:29">
      <c r="B26" s="142"/>
      <c r="C26" s="143"/>
      <c r="D26" s="143"/>
      <c r="E26" s="143"/>
      <c r="F26" s="143"/>
      <c r="G26" s="143"/>
      <c r="H26" s="143"/>
      <c r="I26" s="144"/>
      <c r="J26" s="145"/>
      <c r="K26" s="145"/>
      <c r="L26" s="145"/>
      <c r="M26" s="145"/>
      <c r="N26" s="145"/>
      <c r="O26" s="145"/>
      <c r="P26" s="145"/>
      <c r="Q26" s="145"/>
      <c r="R26" s="310"/>
      <c r="S26" s="310"/>
      <c r="T26" s="310"/>
      <c r="U26" s="310"/>
      <c r="V26" s="310"/>
      <c r="W26" s="310"/>
      <c r="X26" s="310"/>
      <c r="Y26" s="310"/>
      <c r="Z26" s="311"/>
      <c r="AA26" s="311"/>
      <c r="AB26" s="311"/>
      <c r="AC26" s="311"/>
    </row>
    <row r="27" spans="2:29">
      <c r="B27" s="142"/>
      <c r="C27" s="143"/>
      <c r="D27" s="143"/>
      <c r="E27" s="143"/>
      <c r="F27" s="143"/>
      <c r="G27" s="143"/>
      <c r="H27" s="143"/>
      <c r="I27" s="144"/>
      <c r="J27" s="145"/>
      <c r="K27" s="145"/>
      <c r="L27" s="145"/>
      <c r="M27" s="145"/>
      <c r="N27" s="145"/>
      <c r="O27" s="145"/>
      <c r="P27" s="145"/>
      <c r="Q27" s="145"/>
      <c r="R27" s="310"/>
      <c r="S27" s="310"/>
      <c r="T27" s="310"/>
      <c r="U27" s="310"/>
      <c r="V27" s="310"/>
      <c r="W27" s="310"/>
      <c r="X27" s="310"/>
      <c r="Y27" s="310"/>
      <c r="Z27" s="311"/>
      <c r="AA27" s="311"/>
      <c r="AB27" s="311"/>
      <c r="AC27" s="311"/>
    </row>
    <row r="28" spans="2:29">
      <c r="B28" s="142"/>
      <c r="C28" s="143"/>
      <c r="D28" s="143"/>
      <c r="E28" s="143"/>
      <c r="F28" s="143"/>
      <c r="G28" s="143"/>
      <c r="H28" s="143"/>
      <c r="I28" s="144"/>
      <c r="J28" s="145"/>
      <c r="K28" s="145"/>
      <c r="L28" s="145"/>
      <c r="M28" s="145"/>
      <c r="N28" s="145"/>
      <c r="O28" s="145"/>
      <c r="P28" s="145"/>
      <c r="Q28" s="145"/>
      <c r="R28" s="310"/>
      <c r="S28" s="310"/>
      <c r="T28" s="310"/>
      <c r="U28" s="310"/>
      <c r="V28" s="310"/>
      <c r="W28" s="310"/>
      <c r="X28" s="310"/>
      <c r="Y28" s="310"/>
      <c r="Z28" s="311"/>
      <c r="AA28" s="311"/>
      <c r="AB28" s="311"/>
      <c r="AC28" s="311"/>
    </row>
    <row r="29" spans="2:29" ht="1.5" customHeight="1">
      <c r="B29" s="304"/>
      <c r="C29" s="305"/>
      <c r="D29" s="305"/>
      <c r="E29" s="305"/>
      <c r="F29" s="305"/>
      <c r="G29" s="305"/>
      <c r="H29" s="305"/>
      <c r="I29" s="306"/>
      <c r="J29" s="307"/>
      <c r="K29" s="307"/>
      <c r="L29" s="307"/>
      <c r="M29" s="307"/>
      <c r="N29" s="307"/>
      <c r="O29" s="307"/>
      <c r="P29" s="307"/>
      <c r="Q29" s="307"/>
      <c r="R29" s="308"/>
      <c r="S29" s="308"/>
      <c r="T29" s="308"/>
      <c r="U29" s="308"/>
      <c r="V29" s="308"/>
      <c r="W29" s="308"/>
      <c r="X29" s="308"/>
      <c r="Y29" s="308"/>
      <c r="Z29" s="309"/>
      <c r="AA29" s="309"/>
      <c r="AB29" s="309"/>
      <c r="AC29" s="309"/>
    </row>
    <row r="30" spans="2:29">
      <c r="B30" s="300" t="s">
        <v>377</v>
      </c>
      <c r="C30" s="301"/>
      <c r="D30" s="301"/>
      <c r="E30" s="301"/>
      <c r="F30" s="301"/>
      <c r="G30" s="301"/>
      <c r="H30" s="301"/>
      <c r="I30" s="301"/>
      <c r="J30" s="302"/>
      <c r="K30" s="302"/>
      <c r="L30" s="302"/>
      <c r="M30" s="302"/>
      <c r="N30" s="302"/>
      <c r="O30" s="302"/>
      <c r="P30" s="302"/>
      <c r="Q30" s="302"/>
      <c r="R30" s="302"/>
      <c r="S30" s="302"/>
      <c r="T30" s="302"/>
      <c r="U30" s="302"/>
      <c r="V30" s="302"/>
      <c r="W30" s="302"/>
      <c r="X30" s="302"/>
      <c r="Y30" s="303"/>
      <c r="Z30" s="309">
        <f>ROUND(SUM(Z7:Z29),2)</f>
        <v>0</v>
      </c>
      <c r="AA30" s="309"/>
      <c r="AB30" s="309"/>
      <c r="AC30" s="309"/>
    </row>
    <row r="31" spans="2:29"/>
    <row r="32" spans="2:29"/>
    <row r="33" spans="2:29"/>
    <row r="34" spans="2:29" ht="60" customHeight="1">
      <c r="B34" t="s">
        <v>279</v>
      </c>
      <c r="D34" s="246"/>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8"/>
    </row>
    <row r="35" spans="2:29"/>
    <row r="36" spans="2:29" ht="60" customHeight="1">
      <c r="D36" s="246"/>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8"/>
    </row>
    <row r="37" spans="2:29" ht="3" customHeight="1"/>
  </sheetData>
  <sheetProtection algorithmName="SHA-512" hashValue="DqwEULOaWVow19/o83OTQMe2srWBKCib0mRDg3eBKoO1CGYseehFP4MT5oi4qso9zj7YZh0L1MSk9fTelcWJ8Q==" saltValue="mg6bPVw7/k+aw/yOC8cvIg==" spinCount="100000" sheet="1" objects="1" scenarios="1" autoFilter="0"/>
  <mergeCells count="145">
    <mergeCell ref="J8:M8"/>
    <mergeCell ref="R7:U7"/>
    <mergeCell ref="N11:Q11"/>
    <mergeCell ref="R11:U11"/>
    <mergeCell ref="Z11:AC11"/>
    <mergeCell ref="E3:W3"/>
    <mergeCell ref="B10:I10"/>
    <mergeCell ref="J10:M10"/>
    <mergeCell ref="N10:Q10"/>
    <mergeCell ref="R10:U10"/>
    <mergeCell ref="V10:Y10"/>
    <mergeCell ref="Z10:AC10"/>
    <mergeCell ref="V7:Y7"/>
    <mergeCell ref="V8:Y8"/>
    <mergeCell ref="Z7:AC7"/>
    <mergeCell ref="Z8:AC8"/>
    <mergeCell ref="B9:I9"/>
    <mergeCell ref="J9:M9"/>
    <mergeCell ref="N9:Q9"/>
    <mergeCell ref="R9:U9"/>
    <mergeCell ref="V9:Y9"/>
    <mergeCell ref="Z9:AC9"/>
    <mergeCell ref="B5:AD5"/>
    <mergeCell ref="B7:I7"/>
    <mergeCell ref="B8:I8"/>
    <mergeCell ref="J7:M7"/>
    <mergeCell ref="N7:Q7"/>
    <mergeCell ref="N8:Q8"/>
    <mergeCell ref="V11:Y11"/>
    <mergeCell ref="Z14:AC14"/>
    <mergeCell ref="B13:I13"/>
    <mergeCell ref="J13:M13"/>
    <mergeCell ref="N13:Q13"/>
    <mergeCell ref="R13:U13"/>
    <mergeCell ref="V13:Y13"/>
    <mergeCell ref="Z13:AC13"/>
    <mergeCell ref="B12:I12"/>
    <mergeCell ref="J12:M12"/>
    <mergeCell ref="N12:Q12"/>
    <mergeCell ref="R12:U12"/>
    <mergeCell ref="V12:Y12"/>
    <mergeCell ref="Z12:AC12"/>
    <mergeCell ref="R8:U8"/>
    <mergeCell ref="B14:I14"/>
    <mergeCell ref="J14:M14"/>
    <mergeCell ref="N14:Q14"/>
    <mergeCell ref="R14:U14"/>
    <mergeCell ref="V14:Y14"/>
    <mergeCell ref="B11:I11"/>
    <mergeCell ref="J11:M11"/>
    <mergeCell ref="B16:I16"/>
    <mergeCell ref="J16:M16"/>
    <mergeCell ref="N16:Q16"/>
    <mergeCell ref="R16:U16"/>
    <mergeCell ref="V16:Y16"/>
    <mergeCell ref="Z16:AC16"/>
    <mergeCell ref="B15:I15"/>
    <mergeCell ref="J15:M15"/>
    <mergeCell ref="N15:Q15"/>
    <mergeCell ref="R15:U15"/>
    <mergeCell ref="V15:Y15"/>
    <mergeCell ref="Z15:AC15"/>
    <mergeCell ref="D36:AC36"/>
    <mergeCell ref="B17:I17"/>
    <mergeCell ref="J17:M17"/>
    <mergeCell ref="N17:Q17"/>
    <mergeCell ref="R17:U17"/>
    <mergeCell ref="V17:Y17"/>
    <mergeCell ref="Z17:AC17"/>
    <mergeCell ref="B18:I18"/>
    <mergeCell ref="J18:M18"/>
    <mergeCell ref="N18:Q18"/>
    <mergeCell ref="B20:I20"/>
    <mergeCell ref="J20:M20"/>
    <mergeCell ref="N20:Q20"/>
    <mergeCell ref="R20:U20"/>
    <mergeCell ref="V20:Y20"/>
    <mergeCell ref="Z20:AC20"/>
    <mergeCell ref="R18:U18"/>
    <mergeCell ref="V18:Y18"/>
    <mergeCell ref="Z18:AC18"/>
    <mergeCell ref="B19:I19"/>
    <mergeCell ref="J19:M19"/>
    <mergeCell ref="N19:Q19"/>
    <mergeCell ref="R19:U19"/>
    <mergeCell ref="V19:Y19"/>
    <mergeCell ref="Z19:AC19"/>
    <mergeCell ref="B22:I22"/>
    <mergeCell ref="J22:M22"/>
    <mergeCell ref="N22:Q22"/>
    <mergeCell ref="R22:U22"/>
    <mergeCell ref="V22:Y22"/>
    <mergeCell ref="Z22:AC22"/>
    <mergeCell ref="B21:I21"/>
    <mergeCell ref="J21:M21"/>
    <mergeCell ref="N21:Q21"/>
    <mergeCell ref="R21:U21"/>
    <mergeCell ref="V21:Y21"/>
    <mergeCell ref="Z21:AC21"/>
    <mergeCell ref="B24:I24"/>
    <mergeCell ref="J24:M24"/>
    <mergeCell ref="N24:Q24"/>
    <mergeCell ref="R24:U24"/>
    <mergeCell ref="V24:Y24"/>
    <mergeCell ref="Z24:AC24"/>
    <mergeCell ref="B23:I23"/>
    <mergeCell ref="J23:M23"/>
    <mergeCell ref="N23:Q23"/>
    <mergeCell ref="R23:U23"/>
    <mergeCell ref="V23:Y23"/>
    <mergeCell ref="Z23:AC23"/>
    <mergeCell ref="N26:Q26"/>
    <mergeCell ref="R26:U26"/>
    <mergeCell ref="V26:Y26"/>
    <mergeCell ref="Z26:AC26"/>
    <mergeCell ref="B25:I25"/>
    <mergeCell ref="J25:M25"/>
    <mergeCell ref="N25:Q25"/>
    <mergeCell ref="R25:U25"/>
    <mergeCell ref="V25:Y25"/>
    <mergeCell ref="Z25:AC25"/>
    <mergeCell ref="X1:AD3"/>
    <mergeCell ref="D34:AC34"/>
    <mergeCell ref="B30:Y30"/>
    <mergeCell ref="B29:I29"/>
    <mergeCell ref="J29:M29"/>
    <mergeCell ref="N29:Q29"/>
    <mergeCell ref="R29:U29"/>
    <mergeCell ref="V29:Y29"/>
    <mergeCell ref="Z29:AC29"/>
    <mergeCell ref="Z30:AC30"/>
    <mergeCell ref="B28:I28"/>
    <mergeCell ref="J28:M28"/>
    <mergeCell ref="N28:Q28"/>
    <mergeCell ref="R28:U28"/>
    <mergeCell ref="V28:Y28"/>
    <mergeCell ref="Z28:AC28"/>
    <mergeCell ref="B27:I27"/>
    <mergeCell ref="J27:M27"/>
    <mergeCell ref="N27:Q27"/>
    <mergeCell ref="R27:U27"/>
    <mergeCell ref="V27:Y27"/>
    <mergeCell ref="Z27:AC27"/>
    <mergeCell ref="B26:I26"/>
    <mergeCell ref="J26:M26"/>
  </mergeCells>
  <pageMargins left="0.3" right="0.3" top="0.3" bottom="0.7" header="0.3" footer="0.3"/>
  <pageSetup orientation="portrait" horizontalDpi="90" verticalDpi="90" r:id="rId1"/>
  <headerFooter scaleWithDoc="0">
    <oddFooter>&amp;LMPFA SRF Application Forms&amp;C&amp;A&amp;Rpage &amp;P of &amp;N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F139B-9908-4517-9FF0-4136E441A0BC}">
  <sheetPr codeName="Sheet15"/>
  <dimension ref="B1:AD46"/>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378</v>
      </c>
      <c r="E3" s="185" t="s">
        <v>379</v>
      </c>
      <c r="F3" s="185"/>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ht="30" customHeight="1">
      <c r="B5" s="135" t="s">
        <v>380</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ht="3" customHeight="1">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row>
    <row r="7" spans="2:30" ht="60" customHeight="1">
      <c r="C7" s="246"/>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8"/>
    </row>
    <row r="8" spans="2:30"/>
    <row r="9" spans="2:30" ht="30" customHeight="1">
      <c r="B9" s="135" t="s">
        <v>381</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ht="3" customHeight="1">
      <c r="B10" s="97"/>
      <c r="C10" s="97"/>
      <c r="D10" s="97"/>
      <c r="E10" s="97"/>
      <c r="F10" s="97"/>
      <c r="G10" s="97"/>
      <c r="H10" s="97"/>
      <c r="I10" s="97"/>
      <c r="J10" s="97"/>
      <c r="K10" s="97"/>
      <c r="L10" s="97"/>
      <c r="M10" s="97"/>
      <c r="N10" s="97"/>
      <c r="O10" s="97"/>
      <c r="P10" s="97"/>
      <c r="Q10" s="97"/>
      <c r="R10" s="97"/>
      <c r="S10" s="97"/>
      <c r="T10" s="97"/>
      <c r="U10" s="97"/>
      <c r="V10" s="97"/>
      <c r="W10" s="97"/>
      <c r="X10" s="97"/>
      <c r="Y10" s="97"/>
      <c r="Z10" s="97"/>
      <c r="AA10" s="97"/>
      <c r="AB10" s="97"/>
      <c r="AC10" s="97"/>
      <c r="AD10" s="97"/>
    </row>
    <row r="11" spans="2:30" ht="60" customHeight="1">
      <c r="C11" s="246"/>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8"/>
    </row>
    <row r="12" spans="2:30"/>
    <row r="13" spans="2:30">
      <c r="B13" s="135" t="s">
        <v>382</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2:30" ht="3" customHeight="1">
      <c r="B14" s="97"/>
      <c r="C14" s="97"/>
      <c r="D14" s="97"/>
      <c r="E14" s="97"/>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row>
    <row r="15" spans="2:30" ht="60" customHeight="1">
      <c r="C15" s="246"/>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8"/>
    </row>
    <row r="16" spans="2:30"/>
    <row r="17" spans="2:30">
      <c r="B17" s="135" t="s">
        <v>383</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row>
    <row r="18" spans="2:30" ht="3" customHeight="1">
      <c r="B18" s="97"/>
      <c r="C18" s="97"/>
      <c r="D18" s="97"/>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row>
    <row r="19" spans="2:30" ht="60" customHeight="1">
      <c r="C19" s="246"/>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8"/>
    </row>
    <row r="20" spans="2:30"/>
    <row r="21" spans="2:30" ht="15" customHeight="1">
      <c r="B21" s="117" t="s">
        <v>384</v>
      </c>
      <c r="C21" s="117"/>
      <c r="D21" s="117"/>
      <c r="E21" s="117"/>
      <c r="F21" s="117"/>
      <c r="G21" s="117"/>
      <c r="H21" s="117"/>
      <c r="I21" s="117"/>
      <c r="J21" s="117"/>
      <c r="K21" s="117"/>
      <c r="L21" s="117"/>
      <c r="M21" s="117"/>
      <c r="N21" s="117"/>
      <c r="O21" s="117"/>
      <c r="P21" s="117"/>
      <c r="Q21" s="117"/>
      <c r="R21" s="117"/>
      <c r="S21" s="181"/>
      <c r="T21" s="117"/>
      <c r="U21" s="319"/>
      <c r="V21" s="319"/>
      <c r="W21" s="320"/>
      <c r="AD21" s="16"/>
    </row>
    <row r="22" spans="2:30"/>
    <row r="23" spans="2:30">
      <c r="B23" s="117" t="s">
        <v>385</v>
      </c>
      <c r="C23" s="117"/>
      <c r="D23" s="117"/>
      <c r="E23" s="117"/>
      <c r="F23" s="117"/>
      <c r="G23" s="117"/>
      <c r="H23" s="117"/>
      <c r="I23" s="117"/>
      <c r="J23" s="117"/>
      <c r="K23" s="117"/>
      <c r="L23" s="117"/>
      <c r="M23" s="117"/>
      <c r="N23" s="117"/>
      <c r="O23" s="117"/>
      <c r="P23" s="117"/>
      <c r="Q23" s="117"/>
      <c r="R23" s="117"/>
      <c r="S23" s="181"/>
      <c r="T23" s="117"/>
      <c r="U23" s="314"/>
      <c r="V23" s="314"/>
      <c r="W23" s="315"/>
    </row>
    <row r="24" spans="2:30"/>
    <row r="25" spans="2:30">
      <c r="B25" s="117" t="s">
        <v>386</v>
      </c>
      <c r="C25" s="117"/>
      <c r="D25" s="117"/>
      <c r="E25" s="117"/>
      <c r="F25" s="117"/>
      <c r="G25" s="117"/>
      <c r="H25" s="117"/>
      <c r="I25" s="117"/>
      <c r="J25" s="117"/>
      <c r="K25" s="117"/>
      <c r="L25" s="117"/>
      <c r="M25" s="117"/>
      <c r="N25" s="117"/>
      <c r="O25" s="117"/>
      <c r="P25" s="117"/>
      <c r="Q25" s="117"/>
      <c r="R25" s="117"/>
      <c r="S25" s="181"/>
      <c r="T25" s="117"/>
      <c r="U25" s="68"/>
      <c r="V25" t="s">
        <v>131</v>
      </c>
      <c r="X25" s="69"/>
      <c r="Y25" t="s">
        <v>132</v>
      </c>
    </row>
    <row r="26" spans="2:30"/>
    <row r="27" spans="2:30">
      <c r="C27" t="s">
        <v>133</v>
      </c>
      <c r="E27" s="117" t="s">
        <v>387</v>
      </c>
      <c r="F27" s="117"/>
      <c r="G27" s="117"/>
      <c r="H27" s="117"/>
      <c r="I27" s="117"/>
      <c r="J27" s="117"/>
      <c r="K27" s="117"/>
      <c r="L27" s="117"/>
      <c r="M27" s="117"/>
      <c r="N27" s="117"/>
      <c r="O27" s="117"/>
      <c r="P27" s="117"/>
      <c r="Q27" s="117"/>
      <c r="R27" s="117"/>
      <c r="S27" s="117"/>
      <c r="T27" s="321"/>
      <c r="U27" s="322"/>
      <c r="V27" s="322"/>
      <c r="W27" s="323"/>
    </row>
    <row r="28" spans="2:30"/>
    <row r="29" spans="2:30">
      <c r="E29" s="117" t="s">
        <v>388</v>
      </c>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row>
    <row r="30" spans="2:30" ht="3" customHeight="1"/>
    <row r="31" spans="2:30" ht="60" customHeight="1">
      <c r="E31" s="246"/>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8"/>
    </row>
    <row r="32" spans="2:30"/>
    <row r="33" spans="2:30" ht="30" customHeight="1">
      <c r="E33" s="128" t="s">
        <v>389</v>
      </c>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row>
    <row r="34" spans="2:30" ht="3" customHeight="1"/>
    <row r="35" spans="2:30">
      <c r="E35" s="316"/>
      <c r="F35" s="317"/>
      <c r="G35" s="317"/>
      <c r="H35" s="317"/>
      <c r="I35" s="317"/>
      <c r="J35" s="317"/>
      <c r="K35" s="317"/>
      <c r="L35" s="317"/>
      <c r="M35" s="317"/>
      <c r="N35" s="317"/>
      <c r="O35" s="317"/>
      <c r="P35" s="317"/>
      <c r="Q35" s="317"/>
      <c r="R35" s="317"/>
      <c r="S35" s="317"/>
      <c r="T35" s="317"/>
      <c r="U35" s="317"/>
      <c r="V35" s="317"/>
      <c r="W35" s="317"/>
      <c r="X35" s="317"/>
      <c r="Y35" s="317"/>
      <c r="Z35" s="317"/>
      <c r="AA35" s="317"/>
      <c r="AB35" s="317"/>
      <c r="AC35" s="318"/>
    </row>
    <row r="36" spans="2:30"/>
    <row r="37" spans="2:30">
      <c r="E37" s="117" t="s">
        <v>390</v>
      </c>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row>
    <row r="38" spans="2:30" ht="3" customHeight="1"/>
    <row r="39" spans="2:30">
      <c r="B39" s="117" t="s">
        <v>391</v>
      </c>
      <c r="C39" s="117"/>
      <c r="D39" s="117"/>
      <c r="E39" s="117"/>
      <c r="F39" s="117"/>
      <c r="G39" s="117"/>
      <c r="H39" s="117"/>
      <c r="I39" s="117"/>
      <c r="J39" s="117"/>
      <c r="K39" s="117"/>
      <c r="L39" s="117"/>
      <c r="M39" s="117"/>
      <c r="N39" s="117"/>
      <c r="O39" s="117"/>
      <c r="P39" s="117"/>
      <c r="Q39" s="117"/>
      <c r="R39" s="117"/>
      <c r="S39" s="181"/>
      <c r="T39" s="117"/>
      <c r="U39" s="68"/>
      <c r="V39" t="s">
        <v>131</v>
      </c>
      <c r="X39" s="69"/>
      <c r="Y39" t="s">
        <v>132</v>
      </c>
    </row>
    <row r="40" spans="2:30"/>
    <row r="41" spans="2:30">
      <c r="C41" s="117" t="s">
        <v>392</v>
      </c>
      <c r="D41" s="117"/>
      <c r="E41" s="117"/>
      <c r="F41" s="117"/>
      <c r="G41" s="117"/>
      <c r="H41" s="117"/>
      <c r="I41" s="117"/>
      <c r="J41" s="117"/>
      <c r="K41" s="117"/>
      <c r="L41" s="117"/>
      <c r="M41" s="117"/>
      <c r="N41" s="117"/>
      <c r="O41" s="117"/>
      <c r="P41" s="117"/>
      <c r="Q41" s="117"/>
      <c r="R41" s="117"/>
      <c r="S41" s="117"/>
      <c r="T41" s="321"/>
      <c r="U41" s="319"/>
      <c r="V41" s="319"/>
      <c r="W41" s="320"/>
    </row>
    <row r="42" spans="2:30"/>
    <row r="43" spans="2:30">
      <c r="B43" s="135" t="s">
        <v>393</v>
      </c>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row>
    <row r="44" spans="2:30" ht="3" customHeight="1">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row>
    <row r="45" spans="2:30" ht="60" customHeight="1">
      <c r="C45" s="246"/>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8"/>
    </row>
    <row r="46" spans="2:30" ht="3" customHeight="1"/>
  </sheetData>
  <sheetProtection algorithmName="SHA-512" hashValue="TI7F9gjt72mulkTUTSj1xpd6ta8hH6RJtBqcyNeYcNiWa9PPKIZWMUeE4QHvm3Pz1WlUzCj0XBo7Ff5/ih7JbA==" saltValue="YbLIGR9pQHednWcEEcvsLQ==" spinCount="100000" sheet="1" objects="1" scenarios="1" autoFilter="0"/>
  <mergeCells count="27">
    <mergeCell ref="B13:AD13"/>
    <mergeCell ref="E3:W3"/>
    <mergeCell ref="B5:AD5"/>
    <mergeCell ref="C7:AC7"/>
    <mergeCell ref="B9:AD9"/>
    <mergeCell ref="C11:AC11"/>
    <mergeCell ref="X1:AD3"/>
    <mergeCell ref="C15:AC15"/>
    <mergeCell ref="B17:AD17"/>
    <mergeCell ref="C19:AC19"/>
    <mergeCell ref="U21:W21"/>
    <mergeCell ref="B21:T21"/>
    <mergeCell ref="B23:T23"/>
    <mergeCell ref="U23:W23"/>
    <mergeCell ref="B43:AD43"/>
    <mergeCell ref="C45:AC45"/>
    <mergeCell ref="E33:AD33"/>
    <mergeCell ref="E35:AC35"/>
    <mergeCell ref="E37:AD37"/>
    <mergeCell ref="B39:T39"/>
    <mergeCell ref="U41:W41"/>
    <mergeCell ref="C41:T41"/>
    <mergeCell ref="U27:W27"/>
    <mergeCell ref="E31:AC31"/>
    <mergeCell ref="E29:AD29"/>
    <mergeCell ref="E27:T27"/>
    <mergeCell ref="B25:T25"/>
  </mergeCells>
  <pageMargins left="0.3" right="0.3" top="0.3" bottom="0.7" header="0.3" footer="0.3"/>
  <pageSetup orientation="portrait" horizontalDpi="90" verticalDpi="90" r:id="rId1"/>
  <headerFooter scaleWithDoc="0">
    <oddFooter>&amp;LMPFA SRF Application Forms&amp;C&amp;A&amp;Rpage &amp;P of &amp;N</oddFooter>
  </headerFooter>
  <rowBreaks count="1" manualBreakCount="1">
    <brk id="38" min="1"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20</xdr:col>
                    <xdr:colOff>31750</xdr:colOff>
                    <xdr:row>24</xdr:row>
                    <xdr:rowOff>0</xdr:rowOff>
                  </from>
                  <to>
                    <xdr:col>21</xdr:col>
                    <xdr:colOff>31750</xdr:colOff>
                    <xdr:row>25</xdr:row>
                    <xdr:rowOff>31750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23</xdr:col>
                    <xdr:colOff>31750</xdr:colOff>
                    <xdr:row>24</xdr:row>
                    <xdr:rowOff>0</xdr:rowOff>
                  </from>
                  <to>
                    <xdr:col>24</xdr:col>
                    <xdr:colOff>31750</xdr:colOff>
                    <xdr:row>25</xdr:row>
                    <xdr:rowOff>31750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20</xdr:col>
                    <xdr:colOff>31750</xdr:colOff>
                    <xdr:row>38</xdr:row>
                    <xdr:rowOff>0</xdr:rowOff>
                  </from>
                  <to>
                    <xdr:col>21</xdr:col>
                    <xdr:colOff>31750</xdr:colOff>
                    <xdr:row>39</xdr:row>
                    <xdr:rowOff>31750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23</xdr:col>
                    <xdr:colOff>31750</xdr:colOff>
                    <xdr:row>38</xdr:row>
                    <xdr:rowOff>0</xdr:rowOff>
                  </from>
                  <to>
                    <xdr:col>24</xdr:col>
                    <xdr:colOff>31750</xdr:colOff>
                    <xdr:row>39</xdr:row>
                    <xdr:rowOff>31750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12E0D-801D-4734-8433-3B7EC35BE4C3}">
  <sheetPr codeName="Sheet16"/>
  <dimension ref="B1:AD66"/>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394</v>
      </c>
      <c r="E3" s="185" t="s">
        <v>395</v>
      </c>
      <c r="F3" s="185"/>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ht="48" customHeight="1">
      <c r="B5" s="135" t="s">
        <v>396</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ht="9" customHeight="1"/>
    <row r="7" spans="2:30">
      <c r="B7" s="135" t="s">
        <v>397</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2:30" ht="9" customHeight="1">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row>
    <row r="9" spans="2:30">
      <c r="C9" t="s">
        <v>398</v>
      </c>
    </row>
    <row r="10" spans="2:30">
      <c r="D10" s="128" t="s">
        <v>399</v>
      </c>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row>
    <row r="11" spans="2:30" ht="9" customHeight="1"/>
    <row r="12" spans="2:30">
      <c r="C12" t="s">
        <v>400</v>
      </c>
    </row>
    <row r="13" spans="2:30" ht="30" customHeight="1">
      <c r="D13" s="128" t="s">
        <v>401</v>
      </c>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row>
    <row r="14" spans="2:30" ht="9" customHeight="1"/>
    <row r="15" spans="2:30">
      <c r="C15" t="s">
        <v>402</v>
      </c>
    </row>
    <row r="16" spans="2:30" ht="30" customHeight="1">
      <c r="D16" s="128" t="s">
        <v>403</v>
      </c>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row>
    <row r="17" spans="2:30" ht="9" customHeight="1"/>
    <row r="18" spans="2:30" ht="30" customHeight="1">
      <c r="B18" s="135" t="s">
        <v>404</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row>
    <row r="19" spans="2:30" ht="18" customHeight="1">
      <c r="C19" s="69"/>
      <c r="D19" s="20" t="s">
        <v>405</v>
      </c>
    </row>
    <row r="20" spans="2:30" ht="18" customHeight="1">
      <c r="C20" s="69"/>
      <c r="D20" s="20" t="s">
        <v>406</v>
      </c>
    </row>
    <row r="21" spans="2:30" ht="18" customHeight="1">
      <c r="C21" s="69"/>
      <c r="D21" s="20" t="s">
        <v>407</v>
      </c>
    </row>
    <row r="22" spans="2:30" ht="18" customHeight="1">
      <c r="C22" s="69"/>
      <c r="D22" s="20" t="s">
        <v>408</v>
      </c>
    </row>
    <row r="23" spans="2:30">
      <c r="C23" s="69"/>
      <c r="D23" t="s">
        <v>188</v>
      </c>
      <c r="F23" s="324"/>
      <c r="G23" s="325"/>
      <c r="H23" s="325"/>
      <c r="I23" s="325"/>
      <c r="J23" s="325"/>
      <c r="K23" s="325"/>
      <c r="L23" s="325"/>
      <c r="M23" s="325"/>
      <c r="N23" s="325"/>
      <c r="O23" s="325"/>
      <c r="P23" s="325"/>
      <c r="Q23" s="325"/>
      <c r="R23" s="325"/>
      <c r="S23" s="325"/>
      <c r="T23" s="325"/>
      <c r="U23" s="325"/>
      <c r="V23" s="325"/>
      <c r="W23" s="325"/>
      <c r="X23" s="325"/>
      <c r="Y23" s="325"/>
      <c r="Z23" s="325"/>
      <c r="AA23" s="325"/>
      <c r="AB23" s="325"/>
      <c r="AC23" s="326"/>
    </row>
    <row r="24" spans="2:30">
      <c r="C24" s="69"/>
      <c r="D24" t="s">
        <v>409</v>
      </c>
    </row>
    <row r="25" spans="2:30"/>
    <row r="26" spans="2:30">
      <c r="B26" s="135" t="s">
        <v>410</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row>
    <row r="27" spans="2:30" ht="40.15" customHeight="1">
      <c r="B27" s="97"/>
      <c r="C27" s="329" t="s">
        <v>411</v>
      </c>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97"/>
      <c r="AB27" s="330" t="s">
        <v>412</v>
      </c>
      <c r="AC27" s="330"/>
      <c r="AD27" s="97"/>
    </row>
    <row r="28" spans="2:30">
      <c r="C28" s="324"/>
      <c r="D28" s="325"/>
      <c r="E28" s="325"/>
      <c r="F28" s="325"/>
      <c r="G28" s="325"/>
      <c r="H28" s="325"/>
      <c r="I28" s="325"/>
      <c r="J28" s="325"/>
      <c r="K28" s="325"/>
      <c r="L28" s="325"/>
      <c r="M28" s="325"/>
      <c r="N28" s="325"/>
      <c r="O28" s="325"/>
      <c r="P28" s="325"/>
      <c r="Q28" s="325"/>
      <c r="R28" s="325"/>
      <c r="S28" s="325"/>
      <c r="T28" s="325"/>
      <c r="U28" s="325"/>
      <c r="V28" s="325"/>
      <c r="W28" s="325"/>
      <c r="X28" s="325"/>
      <c r="Y28" s="325"/>
      <c r="Z28" s="326"/>
      <c r="AB28" s="327"/>
      <c r="AC28" s="328"/>
    </row>
    <row r="29" spans="2:30" ht="3" customHeight="1"/>
    <row r="30" spans="2:30">
      <c r="C30" s="324"/>
      <c r="D30" s="325"/>
      <c r="E30" s="325"/>
      <c r="F30" s="325"/>
      <c r="G30" s="325"/>
      <c r="H30" s="325"/>
      <c r="I30" s="325"/>
      <c r="J30" s="325"/>
      <c r="K30" s="325"/>
      <c r="L30" s="325"/>
      <c r="M30" s="325"/>
      <c r="N30" s="325"/>
      <c r="O30" s="325"/>
      <c r="P30" s="325"/>
      <c r="Q30" s="325"/>
      <c r="R30" s="325"/>
      <c r="S30" s="325"/>
      <c r="T30" s="325"/>
      <c r="U30" s="325"/>
      <c r="V30" s="325"/>
      <c r="W30" s="325"/>
      <c r="X30" s="325"/>
      <c r="Y30" s="325"/>
      <c r="Z30" s="326"/>
      <c r="AB30" s="327"/>
      <c r="AC30" s="328"/>
    </row>
    <row r="31" spans="2:30" ht="3" customHeight="1"/>
    <row r="32" spans="2:30">
      <c r="C32" s="324"/>
      <c r="D32" s="325"/>
      <c r="E32" s="325"/>
      <c r="F32" s="325"/>
      <c r="G32" s="325"/>
      <c r="H32" s="325"/>
      <c r="I32" s="325"/>
      <c r="J32" s="325"/>
      <c r="K32" s="325"/>
      <c r="L32" s="325"/>
      <c r="M32" s="325"/>
      <c r="N32" s="325"/>
      <c r="O32" s="325"/>
      <c r="P32" s="325"/>
      <c r="Q32" s="325"/>
      <c r="R32" s="325"/>
      <c r="S32" s="325"/>
      <c r="T32" s="325"/>
      <c r="U32" s="325"/>
      <c r="V32" s="325"/>
      <c r="W32" s="325"/>
      <c r="X32" s="325"/>
      <c r="Y32" s="325"/>
      <c r="Z32" s="326"/>
      <c r="AB32" s="327"/>
      <c r="AC32" s="328"/>
    </row>
    <row r="33" spans="2:30" ht="3" customHeight="1"/>
    <row r="34" spans="2:30">
      <c r="C34" s="324"/>
      <c r="D34" s="325"/>
      <c r="E34" s="325"/>
      <c r="F34" s="325"/>
      <c r="G34" s="325"/>
      <c r="H34" s="325"/>
      <c r="I34" s="325"/>
      <c r="J34" s="325"/>
      <c r="K34" s="325"/>
      <c r="L34" s="325"/>
      <c r="M34" s="325"/>
      <c r="N34" s="325"/>
      <c r="O34" s="325"/>
      <c r="P34" s="325"/>
      <c r="Q34" s="325"/>
      <c r="R34" s="325"/>
      <c r="S34" s="325"/>
      <c r="T34" s="325"/>
      <c r="U34" s="325"/>
      <c r="V34" s="325"/>
      <c r="W34" s="325"/>
      <c r="X34" s="325"/>
      <c r="Y34" s="325"/>
      <c r="Z34" s="326"/>
      <c r="AB34" s="327"/>
      <c r="AC34" s="328"/>
    </row>
    <row r="35" spans="2:30"/>
    <row r="36" spans="2:30">
      <c r="B36" s="117" t="s">
        <v>413</v>
      </c>
      <c r="C36" s="117"/>
      <c r="D36" s="117"/>
      <c r="E36" s="117"/>
      <c r="F36" s="117"/>
      <c r="G36" s="117"/>
      <c r="H36" s="117"/>
      <c r="I36" s="117"/>
      <c r="J36" s="117"/>
      <c r="K36" s="117"/>
      <c r="L36" s="117"/>
      <c r="M36" s="117"/>
      <c r="N36" s="117"/>
      <c r="O36" s="117"/>
      <c r="P36" s="117"/>
      <c r="Q36" s="117"/>
      <c r="R36" s="117"/>
      <c r="S36" s="181"/>
      <c r="T36" s="117"/>
      <c r="U36" s="117"/>
      <c r="V36" s="117"/>
      <c r="W36" s="117"/>
      <c r="X36" s="117"/>
      <c r="Y36" s="117"/>
      <c r="Z36" s="68"/>
      <c r="AA36" t="s">
        <v>131</v>
      </c>
      <c r="AB36" s="69"/>
      <c r="AC36" t="s">
        <v>132</v>
      </c>
    </row>
    <row r="37" spans="2:30">
      <c r="C37" s="8" t="s">
        <v>414</v>
      </c>
    </row>
    <row r="38" spans="2:30" ht="46.15" customHeight="1">
      <c r="D38" s="135" t="s">
        <v>415</v>
      </c>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row>
    <row r="39" spans="2:30" ht="6" customHeight="1"/>
    <row r="40" spans="2:30">
      <c r="C40" s="8" t="s">
        <v>416</v>
      </c>
    </row>
    <row r="41" spans="2:30" ht="46.15" customHeight="1">
      <c r="D41" s="135" t="s">
        <v>417</v>
      </c>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row>
    <row r="42" spans="2:30" ht="3" customHeight="1"/>
    <row r="43" spans="2:30">
      <c r="B43" s="117" t="s">
        <v>418</v>
      </c>
      <c r="C43" s="117"/>
      <c r="D43" s="117"/>
      <c r="E43" s="117"/>
      <c r="F43" s="117"/>
      <c r="G43" s="117"/>
      <c r="H43" s="117"/>
      <c r="I43" s="117"/>
      <c r="J43" s="117"/>
      <c r="K43" s="117"/>
      <c r="L43" s="117"/>
      <c r="M43" s="117"/>
      <c r="N43" s="117"/>
      <c r="O43" s="117"/>
      <c r="P43" s="117"/>
      <c r="Q43" s="117"/>
      <c r="R43" s="117"/>
      <c r="S43" s="181"/>
      <c r="T43" s="117"/>
      <c r="U43" s="117"/>
      <c r="V43" s="117"/>
      <c r="W43" s="117"/>
      <c r="X43" s="117"/>
      <c r="Y43" s="117"/>
      <c r="Z43" s="68"/>
      <c r="AA43" t="s">
        <v>131</v>
      </c>
      <c r="AB43" s="69"/>
      <c r="AC43" t="s">
        <v>132</v>
      </c>
    </row>
    <row r="44" spans="2:30">
      <c r="C44" s="8" t="s">
        <v>419</v>
      </c>
    </row>
    <row r="45" spans="2:30" ht="60" customHeight="1">
      <c r="D45" s="135" t="s">
        <v>420</v>
      </c>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row>
    <row r="46" spans="2:30"/>
    <row r="47" spans="2:30">
      <c r="C47" s="8" t="s">
        <v>421</v>
      </c>
    </row>
    <row r="48" spans="2:30" ht="60" customHeight="1">
      <c r="D48" s="135" t="s">
        <v>422</v>
      </c>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row>
    <row r="49" spans="2:30"/>
    <row r="50" spans="2:30" ht="48" customHeight="1">
      <c r="B50" s="135" t="s">
        <v>423</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row>
    <row r="51" spans="2:30">
      <c r="C51" s="117" t="s">
        <v>424</v>
      </c>
      <c r="D51" s="117"/>
      <c r="E51" s="117"/>
      <c r="F51" s="117"/>
      <c r="G51" s="117"/>
      <c r="H51" s="117"/>
      <c r="I51" s="117"/>
      <c r="J51" s="117"/>
      <c r="K51" s="117"/>
      <c r="L51" s="117"/>
      <c r="M51" s="117"/>
      <c r="N51" s="117"/>
      <c r="O51" s="117"/>
      <c r="P51" s="117"/>
      <c r="Q51" s="117"/>
      <c r="R51" s="117"/>
      <c r="S51" s="117"/>
      <c r="T51" s="117"/>
      <c r="U51" s="117"/>
      <c r="V51" s="117"/>
      <c r="W51" s="117"/>
      <c r="X51" s="117"/>
      <c r="Y51" s="117"/>
      <c r="Z51" s="68"/>
      <c r="AA51" t="s">
        <v>131</v>
      </c>
      <c r="AB51" s="69"/>
      <c r="AC51" t="s">
        <v>132</v>
      </c>
    </row>
    <row r="52" spans="2:30"/>
    <row r="53" spans="2:30">
      <c r="C53" t="s">
        <v>425</v>
      </c>
    </row>
    <row r="54" spans="2:30" ht="3" customHeight="1"/>
    <row r="55" spans="2:30" ht="60" customHeight="1">
      <c r="D55" s="168"/>
      <c r="E55" s="169"/>
      <c r="F55" s="169"/>
      <c r="G55" s="169"/>
      <c r="H55" s="169"/>
      <c r="I55" s="169"/>
      <c r="J55" s="169"/>
      <c r="K55" s="169"/>
      <c r="L55" s="169"/>
      <c r="M55" s="169"/>
      <c r="N55" s="169"/>
      <c r="O55" s="169"/>
      <c r="P55" s="169"/>
      <c r="Q55" s="169"/>
      <c r="R55" s="169"/>
      <c r="S55" s="169"/>
      <c r="T55" s="169"/>
      <c r="U55" s="169"/>
      <c r="V55" s="169"/>
      <c r="W55" s="169"/>
      <c r="X55" s="169"/>
      <c r="Y55" s="169"/>
      <c r="Z55" s="169"/>
      <c r="AA55" s="169"/>
      <c r="AB55" s="169"/>
      <c r="AC55" s="170"/>
    </row>
    <row r="56" spans="2:30"/>
    <row r="57" spans="2:30">
      <c r="B57" s="135" t="s">
        <v>426</v>
      </c>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row>
    <row r="58" spans="2:30"/>
    <row r="59" spans="2:30">
      <c r="C59" t="s">
        <v>427</v>
      </c>
      <c r="K59" s="69"/>
      <c r="L59" t="s">
        <v>428</v>
      </c>
    </row>
    <row r="60" spans="2:30">
      <c r="K60" s="69"/>
      <c r="L60" t="s">
        <v>429</v>
      </c>
    </row>
    <row r="61" spans="2:30">
      <c r="K61" s="69"/>
      <c r="L61" t="s">
        <v>430</v>
      </c>
    </row>
    <row r="62" spans="2:30">
      <c r="K62" s="69"/>
    </row>
    <row r="63" spans="2:30">
      <c r="C63" t="s">
        <v>427</v>
      </c>
      <c r="K63" s="69"/>
      <c r="L63" t="s">
        <v>431</v>
      </c>
    </row>
    <row r="64" spans="2:30">
      <c r="K64" s="69"/>
      <c r="L64" t="s">
        <v>432</v>
      </c>
    </row>
    <row r="65" spans="11:12">
      <c r="K65" s="69"/>
      <c r="L65" t="s">
        <v>430</v>
      </c>
    </row>
    <row r="66" spans="11:12" ht="3" customHeight="1"/>
  </sheetData>
  <sheetProtection algorithmName="SHA-512" hashValue="kjAU+mbXdEEafNSgeoxiQZmllIz/TzRPOW+QPbLdBuNjoW7zJpY8D+8h5bTatEKpvnCYeQ/HiMhhwcW4lN7yyw==" saltValue="b8M8Rmp3h3pncPY6XifUKw==" spinCount="100000" sheet="1" objects="1" scenarios="1" autoFilter="0"/>
  <mergeCells count="30">
    <mergeCell ref="D16:AD16"/>
    <mergeCell ref="E3:W3"/>
    <mergeCell ref="B5:AD5"/>
    <mergeCell ref="B7:AD7"/>
    <mergeCell ref="D10:AD10"/>
    <mergeCell ref="D13:AD13"/>
    <mergeCell ref="X1:AD3"/>
    <mergeCell ref="C30:Z30"/>
    <mergeCell ref="AB30:AC30"/>
    <mergeCell ref="C32:Z32"/>
    <mergeCell ref="AB32:AC32"/>
    <mergeCell ref="B18:AD18"/>
    <mergeCell ref="F23:AC23"/>
    <mergeCell ref="B26:AD26"/>
    <mergeCell ref="C28:Z28"/>
    <mergeCell ref="C27:Z27"/>
    <mergeCell ref="AB28:AC28"/>
    <mergeCell ref="AB27:AC27"/>
    <mergeCell ref="D55:AC55"/>
    <mergeCell ref="B57:AD57"/>
    <mergeCell ref="C34:Z34"/>
    <mergeCell ref="AB34:AC34"/>
    <mergeCell ref="D48:AD48"/>
    <mergeCell ref="B50:AD50"/>
    <mergeCell ref="C51:Y51"/>
    <mergeCell ref="B36:Y36"/>
    <mergeCell ref="D38:AD38"/>
    <mergeCell ref="D41:AD41"/>
    <mergeCell ref="B43:Y43"/>
    <mergeCell ref="D45:AD45"/>
  </mergeCells>
  <hyperlinks>
    <hyperlink ref="D19" r:id="rId1" display="https://www.revisor.mn.gov/statutes/cite/115.46" xr:uid="{860E385B-FEBB-425B-8278-23BC7584D8EE}"/>
    <hyperlink ref="D22" r:id="rId2" display="https://www.revisor.mn.gov/statutes/cite/429" xr:uid="{0CC826FE-CD92-4BCA-8A79-9426347CA8CD}"/>
    <hyperlink ref="D20" r:id="rId3" display="https://www.revisor.mn.gov/statutes/cite/444.075" xr:uid="{5A96AF49-D510-4D39-8C25-156716E76242}"/>
    <hyperlink ref="D21" r:id="rId4" display="https://www.revisor.mn.gov/statutes/cite/475" xr:uid="{5C9E0A83-9222-4FAE-A992-C845C2031D38}"/>
  </hyperlinks>
  <pageMargins left="0.3" right="0.3" top="0.3" bottom="0.7" header="0.3" footer="0.3"/>
  <pageSetup orientation="portrait" horizontalDpi="90" verticalDpi="90" r:id="rId5"/>
  <headerFooter scaleWithDoc="0">
    <oddFooter>&amp;LMPFA SRF Application Forms&amp;C&amp;A&amp;Rpage &amp;P of &amp;N</oddFooter>
  </headerFooter>
  <rowBreaks count="1" manualBreakCount="1">
    <brk id="42" min="1" max="29" man="1"/>
  </rowBreaks>
  <drawing r:id="rId6"/>
  <legacyDrawing r:id="rId7"/>
  <mc:AlternateContent xmlns:mc="http://schemas.openxmlformats.org/markup-compatibility/2006">
    <mc:Choice Requires="x14">
      <controls>
        <mc:AlternateContent xmlns:mc="http://schemas.openxmlformats.org/markup-compatibility/2006">
          <mc:Choice Requires="x14">
            <control shapeId="15365" r:id="rId8" name="Check Box 5">
              <controlPr defaultSize="0" autoFill="0" autoLine="0" autoPict="0">
                <anchor moveWithCells="1">
                  <from>
                    <xdr:col>1</xdr:col>
                    <xdr:colOff>228600</xdr:colOff>
                    <xdr:row>18</xdr:row>
                    <xdr:rowOff>19050</xdr:rowOff>
                  </from>
                  <to>
                    <xdr:col>2</xdr:col>
                    <xdr:colOff>228600</xdr:colOff>
                    <xdr:row>18</xdr:row>
                    <xdr:rowOff>222250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1</xdr:col>
                    <xdr:colOff>228600</xdr:colOff>
                    <xdr:row>19</xdr:row>
                    <xdr:rowOff>19050</xdr:rowOff>
                  </from>
                  <to>
                    <xdr:col>2</xdr:col>
                    <xdr:colOff>228600</xdr:colOff>
                    <xdr:row>19</xdr:row>
                    <xdr:rowOff>222250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1</xdr:col>
                    <xdr:colOff>228600</xdr:colOff>
                    <xdr:row>20</xdr:row>
                    <xdr:rowOff>19050</xdr:rowOff>
                  </from>
                  <to>
                    <xdr:col>2</xdr:col>
                    <xdr:colOff>228600</xdr:colOff>
                    <xdr:row>20</xdr:row>
                    <xdr:rowOff>222250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1</xdr:col>
                    <xdr:colOff>228600</xdr:colOff>
                    <xdr:row>21</xdr:row>
                    <xdr:rowOff>19050</xdr:rowOff>
                  </from>
                  <to>
                    <xdr:col>2</xdr:col>
                    <xdr:colOff>228600</xdr:colOff>
                    <xdr:row>21</xdr:row>
                    <xdr:rowOff>222250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1</xdr:col>
                    <xdr:colOff>228600</xdr:colOff>
                    <xdr:row>22</xdr:row>
                    <xdr:rowOff>19050</xdr:rowOff>
                  </from>
                  <to>
                    <xdr:col>2</xdr:col>
                    <xdr:colOff>228600</xdr:colOff>
                    <xdr:row>23</xdr:row>
                    <xdr:rowOff>38100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1</xdr:col>
                    <xdr:colOff>228600</xdr:colOff>
                    <xdr:row>23</xdr:row>
                    <xdr:rowOff>19050</xdr:rowOff>
                  </from>
                  <to>
                    <xdr:col>2</xdr:col>
                    <xdr:colOff>228600</xdr:colOff>
                    <xdr:row>24</xdr:row>
                    <xdr:rowOff>38100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25</xdr:col>
                    <xdr:colOff>31750</xdr:colOff>
                    <xdr:row>35</xdr:row>
                    <xdr:rowOff>0</xdr:rowOff>
                  </from>
                  <to>
                    <xdr:col>26</xdr:col>
                    <xdr:colOff>31750</xdr:colOff>
                    <xdr:row>36</xdr:row>
                    <xdr:rowOff>31750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27</xdr:col>
                    <xdr:colOff>31750</xdr:colOff>
                    <xdr:row>35</xdr:row>
                    <xdr:rowOff>0</xdr:rowOff>
                  </from>
                  <to>
                    <xdr:col>28</xdr:col>
                    <xdr:colOff>31750</xdr:colOff>
                    <xdr:row>36</xdr:row>
                    <xdr:rowOff>31750</xdr:rowOff>
                  </to>
                </anchor>
              </controlPr>
            </control>
          </mc:Choice>
        </mc:AlternateContent>
        <mc:AlternateContent xmlns:mc="http://schemas.openxmlformats.org/markup-compatibility/2006">
          <mc:Choice Requires="x14">
            <control shapeId="15375" r:id="rId16" name="Check Box 15">
              <controlPr defaultSize="0" autoFill="0" autoLine="0" autoPict="0">
                <anchor moveWithCells="1">
                  <from>
                    <xdr:col>25</xdr:col>
                    <xdr:colOff>31750</xdr:colOff>
                    <xdr:row>42</xdr:row>
                    <xdr:rowOff>0</xdr:rowOff>
                  </from>
                  <to>
                    <xdr:col>26</xdr:col>
                    <xdr:colOff>31750</xdr:colOff>
                    <xdr:row>43</xdr:row>
                    <xdr:rowOff>31750</xdr:rowOff>
                  </to>
                </anchor>
              </controlPr>
            </control>
          </mc:Choice>
        </mc:AlternateContent>
        <mc:AlternateContent xmlns:mc="http://schemas.openxmlformats.org/markup-compatibility/2006">
          <mc:Choice Requires="x14">
            <control shapeId="15376" r:id="rId17" name="Check Box 16">
              <controlPr defaultSize="0" autoFill="0" autoLine="0" autoPict="0">
                <anchor moveWithCells="1">
                  <from>
                    <xdr:col>27</xdr:col>
                    <xdr:colOff>31750</xdr:colOff>
                    <xdr:row>42</xdr:row>
                    <xdr:rowOff>0</xdr:rowOff>
                  </from>
                  <to>
                    <xdr:col>28</xdr:col>
                    <xdr:colOff>31750</xdr:colOff>
                    <xdr:row>43</xdr:row>
                    <xdr:rowOff>31750</xdr:rowOff>
                  </to>
                </anchor>
              </controlPr>
            </control>
          </mc:Choice>
        </mc:AlternateContent>
        <mc:AlternateContent xmlns:mc="http://schemas.openxmlformats.org/markup-compatibility/2006">
          <mc:Choice Requires="x14">
            <control shapeId="15377" r:id="rId18" name="Check Box 17">
              <controlPr defaultSize="0" autoFill="0" autoLine="0" autoPict="0">
                <anchor moveWithCells="1">
                  <from>
                    <xdr:col>25</xdr:col>
                    <xdr:colOff>31750</xdr:colOff>
                    <xdr:row>42</xdr:row>
                    <xdr:rowOff>0</xdr:rowOff>
                  </from>
                  <to>
                    <xdr:col>26</xdr:col>
                    <xdr:colOff>31750</xdr:colOff>
                    <xdr:row>43</xdr:row>
                    <xdr:rowOff>31750</xdr:rowOff>
                  </to>
                </anchor>
              </controlPr>
            </control>
          </mc:Choice>
        </mc:AlternateContent>
        <mc:AlternateContent xmlns:mc="http://schemas.openxmlformats.org/markup-compatibility/2006">
          <mc:Choice Requires="x14">
            <control shapeId="15378" r:id="rId19" name="Check Box 18">
              <controlPr defaultSize="0" autoFill="0" autoLine="0" autoPict="0">
                <anchor moveWithCells="1">
                  <from>
                    <xdr:col>27</xdr:col>
                    <xdr:colOff>31750</xdr:colOff>
                    <xdr:row>42</xdr:row>
                    <xdr:rowOff>0</xdr:rowOff>
                  </from>
                  <to>
                    <xdr:col>28</xdr:col>
                    <xdr:colOff>31750</xdr:colOff>
                    <xdr:row>43</xdr:row>
                    <xdr:rowOff>31750</xdr:rowOff>
                  </to>
                </anchor>
              </controlPr>
            </control>
          </mc:Choice>
        </mc:AlternateContent>
        <mc:AlternateContent xmlns:mc="http://schemas.openxmlformats.org/markup-compatibility/2006">
          <mc:Choice Requires="x14">
            <control shapeId="15383" r:id="rId20" name="Check Box 23">
              <controlPr defaultSize="0" autoFill="0" autoLine="0" autoPict="0">
                <anchor moveWithCells="1">
                  <from>
                    <xdr:col>25</xdr:col>
                    <xdr:colOff>31750</xdr:colOff>
                    <xdr:row>50</xdr:row>
                    <xdr:rowOff>0</xdr:rowOff>
                  </from>
                  <to>
                    <xdr:col>26</xdr:col>
                    <xdr:colOff>31750</xdr:colOff>
                    <xdr:row>51</xdr:row>
                    <xdr:rowOff>31750</xdr:rowOff>
                  </to>
                </anchor>
              </controlPr>
            </control>
          </mc:Choice>
        </mc:AlternateContent>
        <mc:AlternateContent xmlns:mc="http://schemas.openxmlformats.org/markup-compatibility/2006">
          <mc:Choice Requires="x14">
            <control shapeId="15384" r:id="rId21" name="Check Box 24">
              <controlPr defaultSize="0" autoFill="0" autoLine="0" autoPict="0">
                <anchor moveWithCells="1">
                  <from>
                    <xdr:col>27</xdr:col>
                    <xdr:colOff>31750</xdr:colOff>
                    <xdr:row>50</xdr:row>
                    <xdr:rowOff>0</xdr:rowOff>
                  </from>
                  <to>
                    <xdr:col>28</xdr:col>
                    <xdr:colOff>31750</xdr:colOff>
                    <xdr:row>51</xdr:row>
                    <xdr:rowOff>31750</xdr:rowOff>
                  </to>
                </anchor>
              </controlPr>
            </control>
          </mc:Choice>
        </mc:AlternateContent>
        <mc:AlternateContent xmlns:mc="http://schemas.openxmlformats.org/markup-compatibility/2006">
          <mc:Choice Requires="x14">
            <control shapeId="15386" r:id="rId22" name="Check Box 26">
              <controlPr defaultSize="0" autoFill="0" autoLine="0" autoPict="0">
                <anchor moveWithCells="1">
                  <from>
                    <xdr:col>10</xdr:col>
                    <xdr:colOff>31750</xdr:colOff>
                    <xdr:row>59</xdr:row>
                    <xdr:rowOff>0</xdr:rowOff>
                  </from>
                  <to>
                    <xdr:col>11</xdr:col>
                    <xdr:colOff>31750</xdr:colOff>
                    <xdr:row>60</xdr:row>
                    <xdr:rowOff>31750</xdr:rowOff>
                  </to>
                </anchor>
              </controlPr>
            </control>
          </mc:Choice>
        </mc:AlternateContent>
        <mc:AlternateContent xmlns:mc="http://schemas.openxmlformats.org/markup-compatibility/2006">
          <mc:Choice Requires="x14">
            <control shapeId="15387" r:id="rId23" name="Check Box 27">
              <controlPr defaultSize="0" autoFill="0" autoLine="0" autoPict="0">
                <anchor moveWithCells="1">
                  <from>
                    <xdr:col>10</xdr:col>
                    <xdr:colOff>31750</xdr:colOff>
                    <xdr:row>58</xdr:row>
                    <xdr:rowOff>0</xdr:rowOff>
                  </from>
                  <to>
                    <xdr:col>11</xdr:col>
                    <xdr:colOff>31750</xdr:colOff>
                    <xdr:row>59</xdr:row>
                    <xdr:rowOff>31750</xdr:rowOff>
                  </to>
                </anchor>
              </controlPr>
            </control>
          </mc:Choice>
        </mc:AlternateContent>
        <mc:AlternateContent xmlns:mc="http://schemas.openxmlformats.org/markup-compatibility/2006">
          <mc:Choice Requires="x14">
            <control shapeId="15388" r:id="rId24" name="Check Box 28">
              <controlPr defaultSize="0" autoFill="0" autoLine="0" autoPict="0">
                <anchor moveWithCells="1">
                  <from>
                    <xdr:col>10</xdr:col>
                    <xdr:colOff>31750</xdr:colOff>
                    <xdr:row>60</xdr:row>
                    <xdr:rowOff>0</xdr:rowOff>
                  </from>
                  <to>
                    <xdr:col>11</xdr:col>
                    <xdr:colOff>31750</xdr:colOff>
                    <xdr:row>61</xdr:row>
                    <xdr:rowOff>31750</xdr:rowOff>
                  </to>
                </anchor>
              </controlPr>
            </control>
          </mc:Choice>
        </mc:AlternateContent>
        <mc:AlternateContent xmlns:mc="http://schemas.openxmlformats.org/markup-compatibility/2006">
          <mc:Choice Requires="x14">
            <control shapeId="15389" r:id="rId25" name="Check Box 29">
              <controlPr defaultSize="0" autoFill="0" autoLine="0" autoPict="0">
                <anchor moveWithCells="1">
                  <from>
                    <xdr:col>10</xdr:col>
                    <xdr:colOff>31750</xdr:colOff>
                    <xdr:row>59</xdr:row>
                    <xdr:rowOff>0</xdr:rowOff>
                  </from>
                  <to>
                    <xdr:col>11</xdr:col>
                    <xdr:colOff>31750</xdr:colOff>
                    <xdr:row>60</xdr:row>
                    <xdr:rowOff>31750</xdr:rowOff>
                  </to>
                </anchor>
              </controlPr>
            </control>
          </mc:Choice>
        </mc:AlternateContent>
        <mc:AlternateContent xmlns:mc="http://schemas.openxmlformats.org/markup-compatibility/2006">
          <mc:Choice Requires="x14">
            <control shapeId="15390" r:id="rId26" name="Check Box 30">
              <controlPr defaultSize="0" autoFill="0" autoLine="0" autoPict="0">
                <anchor moveWithCells="1">
                  <from>
                    <xdr:col>10</xdr:col>
                    <xdr:colOff>31750</xdr:colOff>
                    <xdr:row>63</xdr:row>
                    <xdr:rowOff>0</xdr:rowOff>
                  </from>
                  <to>
                    <xdr:col>11</xdr:col>
                    <xdr:colOff>31750</xdr:colOff>
                    <xdr:row>64</xdr:row>
                    <xdr:rowOff>31750</xdr:rowOff>
                  </to>
                </anchor>
              </controlPr>
            </control>
          </mc:Choice>
        </mc:AlternateContent>
        <mc:AlternateContent xmlns:mc="http://schemas.openxmlformats.org/markup-compatibility/2006">
          <mc:Choice Requires="x14">
            <control shapeId="15391" r:id="rId27" name="Check Box 31">
              <controlPr defaultSize="0" autoFill="0" autoLine="0" autoPict="0">
                <anchor moveWithCells="1">
                  <from>
                    <xdr:col>10</xdr:col>
                    <xdr:colOff>31750</xdr:colOff>
                    <xdr:row>62</xdr:row>
                    <xdr:rowOff>0</xdr:rowOff>
                  </from>
                  <to>
                    <xdr:col>11</xdr:col>
                    <xdr:colOff>31750</xdr:colOff>
                    <xdr:row>63</xdr:row>
                    <xdr:rowOff>31750</xdr:rowOff>
                  </to>
                </anchor>
              </controlPr>
            </control>
          </mc:Choice>
        </mc:AlternateContent>
        <mc:AlternateContent xmlns:mc="http://schemas.openxmlformats.org/markup-compatibility/2006">
          <mc:Choice Requires="x14">
            <control shapeId="15392" r:id="rId28" name="Check Box 32">
              <controlPr defaultSize="0" autoFill="0" autoLine="0" autoPict="0">
                <anchor moveWithCells="1">
                  <from>
                    <xdr:col>10</xdr:col>
                    <xdr:colOff>31750</xdr:colOff>
                    <xdr:row>63</xdr:row>
                    <xdr:rowOff>0</xdr:rowOff>
                  </from>
                  <to>
                    <xdr:col>11</xdr:col>
                    <xdr:colOff>31750</xdr:colOff>
                    <xdr:row>64</xdr:row>
                    <xdr:rowOff>31750</xdr:rowOff>
                  </to>
                </anchor>
              </controlPr>
            </control>
          </mc:Choice>
        </mc:AlternateContent>
        <mc:AlternateContent xmlns:mc="http://schemas.openxmlformats.org/markup-compatibility/2006">
          <mc:Choice Requires="x14">
            <control shapeId="15393" r:id="rId29" name="Check Box 33">
              <controlPr defaultSize="0" autoFill="0" autoLine="0" autoPict="0">
                <anchor moveWithCells="1">
                  <from>
                    <xdr:col>10</xdr:col>
                    <xdr:colOff>31750</xdr:colOff>
                    <xdr:row>64</xdr:row>
                    <xdr:rowOff>0</xdr:rowOff>
                  </from>
                  <to>
                    <xdr:col>11</xdr:col>
                    <xdr:colOff>31750</xdr:colOff>
                    <xdr:row>65</xdr:row>
                    <xdr:rowOff>31750</xdr:rowOff>
                  </to>
                </anchor>
              </controlPr>
            </control>
          </mc:Choice>
        </mc:AlternateContent>
        <mc:AlternateContent xmlns:mc="http://schemas.openxmlformats.org/markup-compatibility/2006">
          <mc:Choice Requires="x14">
            <control shapeId="15394" r:id="rId30" name="Check Box 34">
              <controlPr defaultSize="0" autoFill="0" autoLine="0" autoPict="0">
                <anchor moveWithCells="1">
                  <from>
                    <xdr:col>10</xdr:col>
                    <xdr:colOff>31750</xdr:colOff>
                    <xdr:row>63</xdr:row>
                    <xdr:rowOff>0</xdr:rowOff>
                  </from>
                  <to>
                    <xdr:col>11</xdr:col>
                    <xdr:colOff>31750</xdr:colOff>
                    <xdr:row>64</xdr:row>
                    <xdr:rowOff>31750</xdr:rowOff>
                  </to>
                </anchor>
              </controlPr>
            </control>
          </mc:Choice>
        </mc:AlternateContent>
        <mc:AlternateContent xmlns:mc="http://schemas.openxmlformats.org/markup-compatibility/2006">
          <mc:Choice Requires="x14">
            <control shapeId="15395" r:id="rId31" name="Check Box 35">
              <controlPr defaultSize="0" autoFill="0" autoLine="0" autoPict="0">
                <anchor moveWithCells="1">
                  <from>
                    <xdr:col>10</xdr:col>
                    <xdr:colOff>31750</xdr:colOff>
                    <xdr:row>64</xdr:row>
                    <xdr:rowOff>0</xdr:rowOff>
                  </from>
                  <to>
                    <xdr:col>11</xdr:col>
                    <xdr:colOff>31750</xdr:colOff>
                    <xdr:row>65</xdr:row>
                    <xdr:rowOff>31750</xdr:rowOff>
                  </to>
                </anchor>
              </controlPr>
            </control>
          </mc:Choice>
        </mc:AlternateContent>
        <mc:AlternateContent xmlns:mc="http://schemas.openxmlformats.org/markup-compatibility/2006">
          <mc:Choice Requires="x14">
            <control shapeId="15396" r:id="rId32" name="Check Box 36">
              <controlPr defaultSize="0" autoFill="0" autoLine="0" autoPict="0">
                <anchor moveWithCells="1">
                  <from>
                    <xdr:col>10</xdr:col>
                    <xdr:colOff>31750</xdr:colOff>
                    <xdr:row>63</xdr:row>
                    <xdr:rowOff>0</xdr:rowOff>
                  </from>
                  <to>
                    <xdr:col>11</xdr:col>
                    <xdr:colOff>31750</xdr:colOff>
                    <xdr:row>64</xdr:row>
                    <xdr:rowOff>31750</xdr:rowOff>
                  </to>
                </anchor>
              </controlPr>
            </control>
          </mc:Choice>
        </mc:AlternateContent>
        <mc:AlternateContent xmlns:mc="http://schemas.openxmlformats.org/markup-compatibility/2006">
          <mc:Choice Requires="x14">
            <control shapeId="15397" r:id="rId33" name="Check Box 37">
              <controlPr defaultSize="0" autoFill="0" autoLine="0" autoPict="0">
                <anchor moveWithCells="1">
                  <from>
                    <xdr:col>10</xdr:col>
                    <xdr:colOff>31750</xdr:colOff>
                    <xdr:row>64</xdr:row>
                    <xdr:rowOff>0</xdr:rowOff>
                  </from>
                  <to>
                    <xdr:col>11</xdr:col>
                    <xdr:colOff>31750</xdr:colOff>
                    <xdr:row>65</xdr:row>
                    <xdr:rowOff>31750</xdr:rowOff>
                  </to>
                </anchor>
              </controlPr>
            </control>
          </mc:Choice>
        </mc:AlternateContent>
        <mc:AlternateContent xmlns:mc="http://schemas.openxmlformats.org/markup-compatibility/2006">
          <mc:Choice Requires="x14">
            <control shapeId="15398" r:id="rId34" name="Check Box 38">
              <controlPr defaultSize="0" autoFill="0" autoLine="0" autoPict="0">
                <anchor moveWithCells="1">
                  <from>
                    <xdr:col>10</xdr:col>
                    <xdr:colOff>31750</xdr:colOff>
                    <xdr:row>63</xdr:row>
                    <xdr:rowOff>0</xdr:rowOff>
                  </from>
                  <to>
                    <xdr:col>11</xdr:col>
                    <xdr:colOff>31750</xdr:colOff>
                    <xdr:row>64</xdr:row>
                    <xdr:rowOff>31750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0BC4A-8CDE-4AB0-B7A4-0272A30481C3}">
  <sheetPr codeName="Sheet17"/>
  <dimension ref="B1:AD39"/>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433</v>
      </c>
      <c r="E3" s="185" t="s">
        <v>434</v>
      </c>
      <c r="F3" s="185"/>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c r="B5" s="117" t="s">
        <v>435</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row>
    <row r="6" spans="2:30"/>
    <row r="7" spans="2:30">
      <c r="B7" t="s">
        <v>436</v>
      </c>
    </row>
    <row r="8" spans="2:30" ht="3" customHeight="1"/>
    <row r="9" spans="2:30">
      <c r="C9" s="341" t="s">
        <v>277</v>
      </c>
      <c r="D9" s="341"/>
      <c r="E9" s="339" t="s">
        <v>166</v>
      </c>
      <c r="F9" s="339"/>
      <c r="G9" s="339"/>
      <c r="H9" s="340"/>
      <c r="I9" s="340"/>
      <c r="J9" s="340"/>
      <c r="K9" s="340"/>
      <c r="L9" s="339" t="s">
        <v>437</v>
      </c>
      <c r="M9" s="339"/>
      <c r="N9" s="339"/>
      <c r="O9" s="339"/>
      <c r="P9" s="339"/>
      <c r="Q9" s="339"/>
      <c r="R9" s="339"/>
      <c r="S9" s="339"/>
      <c r="T9" s="339"/>
      <c r="U9" s="339"/>
      <c r="V9" s="339"/>
      <c r="W9" s="339"/>
      <c r="X9" s="339"/>
      <c r="Y9" s="339"/>
      <c r="Z9" s="336" t="s">
        <v>438</v>
      </c>
      <c r="AA9" s="337"/>
      <c r="AB9" s="337"/>
      <c r="AC9" s="338"/>
    </row>
    <row r="10" spans="2:30">
      <c r="C10" s="331"/>
      <c r="D10" s="332"/>
      <c r="E10" s="333"/>
      <c r="F10" s="333"/>
      <c r="G10" s="333"/>
      <c r="H10" s="333"/>
      <c r="I10" s="333"/>
      <c r="J10" s="334"/>
      <c r="K10" s="334"/>
      <c r="L10" s="145"/>
      <c r="M10" s="145"/>
      <c r="N10" s="145"/>
      <c r="O10" s="145"/>
      <c r="P10" s="145"/>
      <c r="Q10" s="145"/>
      <c r="R10" s="145"/>
      <c r="S10" s="145"/>
      <c r="T10" s="145"/>
      <c r="U10" s="145"/>
      <c r="V10" s="145"/>
      <c r="W10" s="145"/>
      <c r="X10" s="145"/>
      <c r="Y10" s="145"/>
      <c r="Z10" s="335"/>
      <c r="AA10" s="335"/>
      <c r="AB10" s="335"/>
      <c r="AC10" s="335"/>
    </row>
    <row r="11" spans="2:30">
      <c r="C11" s="331"/>
      <c r="D11" s="332"/>
      <c r="E11" s="333"/>
      <c r="F11" s="333"/>
      <c r="G11" s="333"/>
      <c r="H11" s="333"/>
      <c r="I11" s="333"/>
      <c r="J11" s="334"/>
      <c r="K11" s="334"/>
      <c r="L11" s="145"/>
      <c r="M11" s="145"/>
      <c r="N11" s="145"/>
      <c r="O11" s="145"/>
      <c r="P11" s="145"/>
      <c r="Q11" s="145"/>
      <c r="R11" s="145"/>
      <c r="S11" s="145"/>
      <c r="T11" s="145"/>
      <c r="U11" s="145"/>
      <c r="V11" s="145"/>
      <c r="W11" s="145"/>
      <c r="X11" s="145"/>
      <c r="Y11" s="145"/>
      <c r="Z11" s="335"/>
      <c r="AA11" s="335"/>
      <c r="AB11" s="335"/>
      <c r="AC11" s="335"/>
    </row>
    <row r="12" spans="2:30">
      <c r="C12" s="331"/>
      <c r="D12" s="332"/>
      <c r="E12" s="333"/>
      <c r="F12" s="333"/>
      <c r="G12" s="333"/>
      <c r="H12" s="333"/>
      <c r="I12" s="333"/>
      <c r="J12" s="334"/>
      <c r="K12" s="334"/>
      <c r="L12" s="145"/>
      <c r="M12" s="145"/>
      <c r="N12" s="145"/>
      <c r="O12" s="145"/>
      <c r="P12" s="145"/>
      <c r="Q12" s="145"/>
      <c r="R12" s="145"/>
      <c r="S12" s="145"/>
      <c r="T12" s="145"/>
      <c r="U12" s="145"/>
      <c r="V12" s="145"/>
      <c r="W12" s="145"/>
      <c r="X12" s="145"/>
      <c r="Y12" s="145"/>
      <c r="Z12" s="335"/>
      <c r="AA12" s="335"/>
      <c r="AB12" s="335"/>
      <c r="AC12" s="335"/>
    </row>
    <row r="13" spans="2:30">
      <c r="C13" s="331"/>
      <c r="D13" s="332"/>
      <c r="E13" s="333"/>
      <c r="F13" s="333"/>
      <c r="G13" s="333"/>
      <c r="H13" s="333"/>
      <c r="I13" s="333"/>
      <c r="J13" s="334"/>
      <c r="K13" s="334"/>
      <c r="L13" s="145"/>
      <c r="M13" s="145"/>
      <c r="N13" s="145"/>
      <c r="O13" s="145"/>
      <c r="P13" s="145"/>
      <c r="Q13" s="145"/>
      <c r="R13" s="145"/>
      <c r="S13" s="145"/>
      <c r="T13" s="145"/>
      <c r="U13" s="145"/>
      <c r="V13" s="145"/>
      <c r="W13" s="145"/>
      <c r="X13" s="145"/>
      <c r="Y13" s="145"/>
      <c r="Z13" s="335"/>
      <c r="AA13" s="335"/>
      <c r="AB13" s="335"/>
      <c r="AC13" s="335"/>
    </row>
    <row r="14" spans="2:30">
      <c r="C14" s="331"/>
      <c r="D14" s="332"/>
      <c r="E14" s="333"/>
      <c r="F14" s="333"/>
      <c r="G14" s="333"/>
      <c r="H14" s="333"/>
      <c r="I14" s="333"/>
      <c r="J14" s="334"/>
      <c r="K14" s="334"/>
      <c r="L14" s="145"/>
      <c r="M14" s="145"/>
      <c r="N14" s="145"/>
      <c r="O14" s="145"/>
      <c r="P14" s="145"/>
      <c r="Q14" s="145"/>
      <c r="R14" s="145"/>
      <c r="S14" s="145"/>
      <c r="T14" s="145"/>
      <c r="U14" s="145"/>
      <c r="V14" s="145"/>
      <c r="W14" s="145"/>
      <c r="X14" s="145"/>
      <c r="Y14" s="145"/>
      <c r="Z14" s="335"/>
      <c r="AA14" s="335"/>
      <c r="AB14" s="335"/>
      <c r="AC14" s="335"/>
    </row>
    <row r="15" spans="2:30">
      <c r="C15" s="331"/>
      <c r="D15" s="332"/>
      <c r="E15" s="333"/>
      <c r="F15" s="333"/>
      <c r="G15" s="333"/>
      <c r="H15" s="333"/>
      <c r="I15" s="333"/>
      <c r="J15" s="334"/>
      <c r="K15" s="334"/>
      <c r="L15" s="145"/>
      <c r="M15" s="145"/>
      <c r="N15" s="145"/>
      <c r="O15" s="145"/>
      <c r="P15" s="145"/>
      <c r="Q15" s="145"/>
      <c r="R15" s="145"/>
      <c r="S15" s="145"/>
      <c r="T15" s="145"/>
      <c r="U15" s="145"/>
      <c r="V15" s="145"/>
      <c r="W15" s="145"/>
      <c r="X15" s="145"/>
      <c r="Y15" s="145"/>
      <c r="Z15" s="335"/>
      <c r="AA15" s="335"/>
      <c r="AB15" s="335"/>
      <c r="AC15" s="335"/>
    </row>
    <row r="16" spans="2:30">
      <c r="C16" s="331"/>
      <c r="D16" s="332"/>
      <c r="E16" s="333"/>
      <c r="F16" s="333"/>
      <c r="G16" s="333"/>
      <c r="H16" s="333"/>
      <c r="I16" s="333"/>
      <c r="J16" s="334"/>
      <c r="K16" s="334"/>
      <c r="L16" s="145"/>
      <c r="M16" s="145"/>
      <c r="N16" s="145"/>
      <c r="O16" s="145"/>
      <c r="P16" s="145"/>
      <c r="Q16" s="145"/>
      <c r="R16" s="145"/>
      <c r="S16" s="145"/>
      <c r="T16" s="145"/>
      <c r="U16" s="145"/>
      <c r="V16" s="145"/>
      <c r="W16" s="145"/>
      <c r="X16" s="145"/>
      <c r="Y16" s="145"/>
      <c r="Z16" s="335"/>
      <c r="AA16" s="335"/>
      <c r="AB16" s="335"/>
      <c r="AC16" s="335"/>
    </row>
    <row r="17" spans="2:30"/>
    <row r="18" spans="2:30" ht="30" customHeight="1">
      <c r="B18" s="135" t="s">
        <v>439</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row>
    <row r="19" spans="2:30" ht="3" customHeight="1">
      <c r="B19" s="97"/>
      <c r="C19" s="97"/>
      <c r="D19" s="97"/>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row>
    <row r="20" spans="2:30" ht="60" customHeight="1">
      <c r="C20" s="246"/>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8"/>
    </row>
    <row r="21" spans="2:30"/>
    <row r="22" spans="2:30">
      <c r="B22" s="135" t="s">
        <v>440</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row>
    <row r="23" spans="2:30" ht="3" customHeight="1">
      <c r="B23" s="97"/>
      <c r="C23" s="97"/>
      <c r="D23" s="97"/>
      <c r="E23" s="97"/>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row>
    <row r="24" spans="2:30" ht="60" customHeight="1">
      <c r="C24" s="246"/>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8"/>
    </row>
    <row r="25" spans="2:30"/>
    <row r="26" spans="2:30">
      <c r="B26" s="117" t="s">
        <v>441</v>
      </c>
      <c r="C26" s="117"/>
      <c r="D26" s="117"/>
      <c r="E26" s="117"/>
      <c r="F26" s="117"/>
      <c r="G26" s="117"/>
      <c r="H26" s="117"/>
      <c r="I26" s="117"/>
      <c r="J26" s="117"/>
      <c r="K26" s="117"/>
      <c r="L26" s="117"/>
      <c r="M26" s="117"/>
      <c r="N26" s="117"/>
      <c r="O26" s="117"/>
      <c r="P26" s="68"/>
      <c r="Q26" t="s">
        <v>131</v>
      </c>
      <c r="R26" s="69"/>
      <c r="S26" t="s">
        <v>132</v>
      </c>
    </row>
    <row r="27" spans="2:30"/>
    <row r="28" spans="2:30">
      <c r="C28" s="117" t="s">
        <v>442</v>
      </c>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row>
    <row r="29" spans="2:30" ht="3" customHeight="1">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row>
    <row r="30" spans="2:30" ht="60" customHeight="1">
      <c r="C30" s="246"/>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8"/>
    </row>
    <row r="31" spans="2:30"/>
    <row r="32" spans="2:30" ht="30" customHeight="1">
      <c r="B32" s="135" t="s">
        <v>443</v>
      </c>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row>
    <row r="33" spans="2:29" ht="3" customHeight="1"/>
    <row r="34" spans="2:29">
      <c r="C34" s="68"/>
      <c r="D34" t="s">
        <v>131</v>
      </c>
      <c r="E34" s="69"/>
      <c r="F34" t="s">
        <v>132</v>
      </c>
    </row>
    <row r="35" spans="2:29"/>
    <row r="36" spans="2:29">
      <c r="B36" t="s">
        <v>444</v>
      </c>
    </row>
    <row r="37" spans="2:29" ht="3" customHeight="1"/>
    <row r="38" spans="2:29" ht="60" customHeight="1">
      <c r="B38" s="246"/>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8"/>
    </row>
    <row r="39" spans="2:29" ht="3" customHeight="1"/>
  </sheetData>
  <sheetProtection algorithmName="SHA-512" hashValue="3Ejnq8lDZ53Q0J3n0Gf+ekyQ0sLb01N5fJ8L3keYzMgZM7J8l2kuMMx2LP+c5KPq3RdFpPqng/LYX4tQUnd4Iw==" saltValue="U/c4ERUqz8B1KDaHrN1Hzw==" spinCount="100000" sheet="1" objects="1" scenarios="1" autoFilter="0"/>
  <mergeCells count="44">
    <mergeCell ref="B5:AD5"/>
    <mergeCell ref="E3:W3"/>
    <mergeCell ref="Z11:AC11"/>
    <mergeCell ref="E11:K11"/>
    <mergeCell ref="L11:Y11"/>
    <mergeCell ref="Z10:AC10"/>
    <mergeCell ref="Z9:AC9"/>
    <mergeCell ref="L9:Y9"/>
    <mergeCell ref="L10:Y10"/>
    <mergeCell ref="C10:D10"/>
    <mergeCell ref="E10:K10"/>
    <mergeCell ref="E9:K9"/>
    <mergeCell ref="C11:D11"/>
    <mergeCell ref="C9:D9"/>
    <mergeCell ref="X1:AD3"/>
    <mergeCell ref="L12:Y12"/>
    <mergeCell ref="Z12:AC12"/>
    <mergeCell ref="C13:D13"/>
    <mergeCell ref="E13:K13"/>
    <mergeCell ref="L13:Y13"/>
    <mergeCell ref="Z13:AC13"/>
    <mergeCell ref="C12:D12"/>
    <mergeCell ref="E12:K12"/>
    <mergeCell ref="C20:AC20"/>
    <mergeCell ref="C14:D14"/>
    <mergeCell ref="E14:K14"/>
    <mergeCell ref="L14:Y14"/>
    <mergeCell ref="Z14:AC14"/>
    <mergeCell ref="C15:D15"/>
    <mergeCell ref="E15:K15"/>
    <mergeCell ref="L15:Y15"/>
    <mergeCell ref="Z15:AC15"/>
    <mergeCell ref="C16:D16"/>
    <mergeCell ref="E16:K16"/>
    <mergeCell ref="L16:Y16"/>
    <mergeCell ref="Z16:AC16"/>
    <mergeCell ref="B18:AD18"/>
    <mergeCell ref="C30:AC30"/>
    <mergeCell ref="C28:AD28"/>
    <mergeCell ref="B32:AD32"/>
    <mergeCell ref="B38:AC38"/>
    <mergeCell ref="B22:AD22"/>
    <mergeCell ref="C24:AC24"/>
    <mergeCell ref="B26:O26"/>
  </mergeCells>
  <dataValidations disablePrompts="1" count="1">
    <dataValidation type="list" operator="equal" allowBlank="1" showInputMessage="1" showErrorMessage="1" prompt="System type" sqref="E10:I10 E11:I11 E12:I12 E13:I13 E14:I14 E15:I15 E16:I16" xr:uid="{3533526A-2D38-421C-A3B8-5942F601803B}">
      <formula1>"Clean Water (wastewater), Drinking Water, Stormwater"</formula1>
    </dataValidation>
  </dataValidations>
  <pageMargins left="0.3" right="0.3" top="0.3" bottom="0.7" header="0.3" footer="0.3"/>
  <pageSetup orientation="portrait" horizontalDpi="90" verticalDpi="90" r:id="rId1"/>
  <headerFooter scaleWithDoc="0">
    <oddFooter>&amp;LMPFA SRF Application Forms&amp;C&amp;A&amp;Rpage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15</xdr:col>
                    <xdr:colOff>31750</xdr:colOff>
                    <xdr:row>25</xdr:row>
                    <xdr:rowOff>0</xdr:rowOff>
                  </from>
                  <to>
                    <xdr:col>16</xdr:col>
                    <xdr:colOff>31750</xdr:colOff>
                    <xdr:row>26</xdr:row>
                    <xdr:rowOff>31750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17</xdr:col>
                    <xdr:colOff>31750</xdr:colOff>
                    <xdr:row>25</xdr:row>
                    <xdr:rowOff>0</xdr:rowOff>
                  </from>
                  <to>
                    <xdr:col>18</xdr:col>
                    <xdr:colOff>31750</xdr:colOff>
                    <xdr:row>26</xdr:row>
                    <xdr:rowOff>31750</xdr:rowOff>
                  </to>
                </anchor>
              </controlPr>
            </control>
          </mc:Choice>
        </mc:AlternateContent>
        <mc:AlternateContent xmlns:mc="http://schemas.openxmlformats.org/markup-compatibility/2006">
          <mc:Choice Requires="x14">
            <control shapeId="12292" r:id="rId6" name="Check Box 4">
              <controlPr defaultSize="0" autoFill="0" autoLine="0" autoPict="0">
                <anchor moveWithCells="1">
                  <from>
                    <xdr:col>15</xdr:col>
                    <xdr:colOff>31750</xdr:colOff>
                    <xdr:row>25</xdr:row>
                    <xdr:rowOff>0</xdr:rowOff>
                  </from>
                  <to>
                    <xdr:col>16</xdr:col>
                    <xdr:colOff>31750</xdr:colOff>
                    <xdr:row>26</xdr:row>
                    <xdr:rowOff>31750</xdr:rowOff>
                  </to>
                </anchor>
              </controlPr>
            </control>
          </mc:Choice>
        </mc:AlternateContent>
        <mc:AlternateContent xmlns:mc="http://schemas.openxmlformats.org/markup-compatibility/2006">
          <mc:Choice Requires="x14">
            <control shapeId="12293" r:id="rId7" name="Check Box 5">
              <controlPr defaultSize="0" autoFill="0" autoLine="0" autoPict="0">
                <anchor moveWithCells="1">
                  <from>
                    <xdr:col>17</xdr:col>
                    <xdr:colOff>31750</xdr:colOff>
                    <xdr:row>25</xdr:row>
                    <xdr:rowOff>0</xdr:rowOff>
                  </from>
                  <to>
                    <xdr:col>18</xdr:col>
                    <xdr:colOff>31750</xdr:colOff>
                    <xdr:row>26</xdr:row>
                    <xdr:rowOff>31750</xdr:rowOff>
                  </to>
                </anchor>
              </controlPr>
            </control>
          </mc:Choice>
        </mc:AlternateContent>
        <mc:AlternateContent xmlns:mc="http://schemas.openxmlformats.org/markup-compatibility/2006">
          <mc:Choice Requires="x14">
            <control shapeId="12294" r:id="rId8" name="Check Box 6">
              <controlPr defaultSize="0" autoFill="0" autoLine="0" autoPict="0">
                <anchor moveWithCells="1">
                  <from>
                    <xdr:col>2</xdr:col>
                    <xdr:colOff>31750</xdr:colOff>
                    <xdr:row>33</xdr:row>
                    <xdr:rowOff>0</xdr:rowOff>
                  </from>
                  <to>
                    <xdr:col>3</xdr:col>
                    <xdr:colOff>31750</xdr:colOff>
                    <xdr:row>34</xdr:row>
                    <xdr:rowOff>31750</xdr:rowOff>
                  </to>
                </anchor>
              </controlPr>
            </control>
          </mc:Choice>
        </mc:AlternateContent>
        <mc:AlternateContent xmlns:mc="http://schemas.openxmlformats.org/markup-compatibility/2006">
          <mc:Choice Requires="x14">
            <control shapeId="12295" r:id="rId9" name="Check Box 7">
              <controlPr defaultSize="0" autoFill="0" autoLine="0" autoPict="0">
                <anchor moveWithCells="1">
                  <from>
                    <xdr:col>4</xdr:col>
                    <xdr:colOff>31750</xdr:colOff>
                    <xdr:row>33</xdr:row>
                    <xdr:rowOff>0</xdr:rowOff>
                  </from>
                  <to>
                    <xdr:col>5</xdr:col>
                    <xdr:colOff>31750</xdr:colOff>
                    <xdr:row>34</xdr:row>
                    <xdr:rowOff>31750</xdr:rowOff>
                  </to>
                </anchor>
              </controlPr>
            </control>
          </mc:Choice>
        </mc:AlternateContent>
        <mc:AlternateContent xmlns:mc="http://schemas.openxmlformats.org/markup-compatibility/2006">
          <mc:Choice Requires="x14">
            <control shapeId="12296" r:id="rId10" name="Check Box 8">
              <controlPr defaultSize="0" autoFill="0" autoLine="0" autoPict="0">
                <anchor moveWithCells="1">
                  <from>
                    <xdr:col>2</xdr:col>
                    <xdr:colOff>31750</xdr:colOff>
                    <xdr:row>33</xdr:row>
                    <xdr:rowOff>0</xdr:rowOff>
                  </from>
                  <to>
                    <xdr:col>3</xdr:col>
                    <xdr:colOff>31750</xdr:colOff>
                    <xdr:row>34</xdr:row>
                    <xdr:rowOff>31750</xdr:rowOff>
                  </to>
                </anchor>
              </controlPr>
            </control>
          </mc:Choice>
        </mc:AlternateContent>
        <mc:AlternateContent xmlns:mc="http://schemas.openxmlformats.org/markup-compatibility/2006">
          <mc:Choice Requires="x14">
            <control shapeId="12297" r:id="rId11" name="Check Box 9">
              <controlPr defaultSize="0" autoFill="0" autoLine="0" autoPict="0">
                <anchor moveWithCells="1">
                  <from>
                    <xdr:col>4</xdr:col>
                    <xdr:colOff>31750</xdr:colOff>
                    <xdr:row>33</xdr:row>
                    <xdr:rowOff>0</xdr:rowOff>
                  </from>
                  <to>
                    <xdr:col>5</xdr:col>
                    <xdr:colOff>31750</xdr:colOff>
                    <xdr:row>34</xdr:row>
                    <xdr:rowOff>31750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433D-D36A-4D12-94E3-E5A92B1A1B0A}">
  <sheetPr codeName="Sheet18"/>
  <dimension ref="B1:AD107"/>
  <sheetViews>
    <sheetView showGridLines="0" showRowColHeaders="0" showZeros="0" zoomScaleNormal="100" workbookViewId="0"/>
  </sheetViews>
  <sheetFormatPr defaultColWidth="0" defaultRowHeight="14.45" zeroHeight="1"/>
  <cols>
    <col min="1" max="1" width="0.7109375" customWidth="1"/>
    <col min="2" max="2" width="4.5703125" customWidth="1"/>
    <col min="3" max="28" width="3.5703125" customWidth="1"/>
    <col min="29" max="29" width="1.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445</v>
      </c>
      <c r="E3" s="185" t="s">
        <v>446</v>
      </c>
      <c r="F3" s="185"/>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ht="45" customHeight="1">
      <c r="B5" s="135" t="s">
        <v>447</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row r="7" spans="2:30" ht="60" customHeight="1">
      <c r="B7" s="135" t="s">
        <v>448</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2:30" ht="32.1" customHeight="1">
      <c r="B8" s="88" t="s">
        <v>247</v>
      </c>
      <c r="C8" s="356" t="s">
        <v>449</v>
      </c>
      <c r="D8" s="356"/>
      <c r="E8" s="356"/>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row>
    <row r="9" spans="2:30"/>
    <row r="10" spans="2:30">
      <c r="B10" s="136" t="s">
        <v>450</v>
      </c>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row>
    <row r="11" spans="2:30" ht="3" customHeight="1"/>
    <row r="12" spans="2:30" ht="30" customHeight="1">
      <c r="B12" s="30">
        <v>1</v>
      </c>
      <c r="C12" s="135" t="s">
        <v>451</v>
      </c>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row>
    <row r="13" spans="2:30"/>
    <row r="14" spans="2:30">
      <c r="B14" s="30">
        <f>MAX(B$11:B13)+1</f>
        <v>2</v>
      </c>
      <c r="C14" s="135" t="s">
        <v>452</v>
      </c>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row>
    <row r="15" spans="2:30"/>
    <row r="16" spans="2:30" ht="135" customHeight="1">
      <c r="B16" s="30">
        <f>MAX(B$11:B15)+1</f>
        <v>3</v>
      </c>
      <c r="C16" s="135" t="s">
        <v>453</v>
      </c>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row>
    <row r="17" spans="2:30" ht="6" customHeight="1"/>
    <row r="18" spans="2:30" ht="60" customHeight="1">
      <c r="B18" s="30">
        <f>MAX(B$11:B17)+1</f>
        <v>4</v>
      </c>
      <c r="C18" s="135" t="s">
        <v>454</v>
      </c>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row>
    <row r="19" spans="2:30"/>
    <row r="20" spans="2:30" ht="60" customHeight="1">
      <c r="B20" s="30">
        <f>MAX(B$11:B19)+1</f>
        <v>5</v>
      </c>
      <c r="C20" s="135" t="s">
        <v>455</v>
      </c>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row>
    <row r="21" spans="2:30"/>
    <row r="22" spans="2:30" ht="75.95" customHeight="1">
      <c r="B22" s="30">
        <f>MAX(B$11:B21)+1</f>
        <v>6</v>
      </c>
      <c r="C22" s="353" t="s">
        <v>456</v>
      </c>
      <c r="D22" s="353"/>
      <c r="E22" s="353"/>
      <c r="F22" s="353"/>
      <c r="G22" s="353"/>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row>
    <row r="23" spans="2:30"/>
    <row r="24" spans="2:30" ht="45" customHeight="1">
      <c r="B24" s="30">
        <f>MAX(B$11:B23)+1</f>
        <v>7</v>
      </c>
      <c r="C24" s="354" t="s">
        <v>457</v>
      </c>
      <c r="D24" s="354"/>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row>
    <row r="25" spans="2:30"/>
    <row r="26" spans="2:30" ht="90" customHeight="1">
      <c r="B26" s="30">
        <f>MAX(B$11:B25)+1</f>
        <v>8</v>
      </c>
      <c r="C26" s="135" t="s">
        <v>458</v>
      </c>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row>
    <row r="27" spans="2:30">
      <c r="D27" s="355" t="s">
        <v>48</v>
      </c>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row>
    <row r="28" spans="2:30"/>
    <row r="29" spans="2:30">
      <c r="B29" s="30">
        <f>MAX(B$11:B28)+1</f>
        <v>9</v>
      </c>
      <c r="C29" s="135" t="s">
        <v>459</v>
      </c>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row>
    <row r="30" spans="2:30" ht="45" customHeight="1">
      <c r="B30" s="30"/>
      <c r="C30" s="135" t="s">
        <v>460</v>
      </c>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row>
    <row r="31" spans="2:30">
      <c r="B31" s="30"/>
      <c r="C31" s="97"/>
      <c r="D31" s="355" t="s">
        <v>461</v>
      </c>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355"/>
    </row>
    <row r="32" spans="2:30"/>
    <row r="33" spans="2:30" ht="30" customHeight="1">
      <c r="B33" s="30">
        <f>MAX(B$11:B32)+1</f>
        <v>10</v>
      </c>
      <c r="C33" s="135" t="s">
        <v>462</v>
      </c>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row>
    <row r="34" spans="2:30"/>
    <row r="35" spans="2:30" ht="30" customHeight="1">
      <c r="B35" s="30">
        <f>MAX(B$11:B34)+1</f>
        <v>11</v>
      </c>
      <c r="C35" s="135" t="s">
        <v>463</v>
      </c>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row>
    <row r="36" spans="2:30"/>
    <row r="37" spans="2:30" ht="60" customHeight="1">
      <c r="B37" s="30">
        <f>MAX(B$11:B36)+1</f>
        <v>12</v>
      </c>
      <c r="C37" s="135" t="s">
        <v>464</v>
      </c>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row>
    <row r="38" spans="2:30"/>
    <row r="39" spans="2:30" ht="45" customHeight="1">
      <c r="B39" s="30">
        <f>MAX(B$11:B38)+1</f>
        <v>13</v>
      </c>
      <c r="C39" s="135" t="s">
        <v>465</v>
      </c>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row>
    <row r="40" spans="2:30"/>
    <row r="41" spans="2:30" ht="45" customHeight="1">
      <c r="B41" s="30">
        <f>MAX(B$11:B40)+1</f>
        <v>14</v>
      </c>
      <c r="C41" s="135" t="s">
        <v>466</v>
      </c>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row>
    <row r="42" spans="2:30"/>
    <row r="43" spans="2:30" ht="90" customHeight="1">
      <c r="B43" s="30">
        <f>MAX(B$11:B42)+1</f>
        <v>15</v>
      </c>
      <c r="C43" s="135" t="s">
        <v>467</v>
      </c>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row>
    <row r="44" spans="2:30"/>
    <row r="45" spans="2:30">
      <c r="B45" s="30">
        <f>MAX(B$11:B44)+1</f>
        <v>16</v>
      </c>
      <c r="C45" s="135" t="s">
        <v>468</v>
      </c>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row>
    <row r="46" spans="2:30"/>
    <row r="47" spans="2:30" ht="90" customHeight="1">
      <c r="B47" s="30">
        <f>MAX(B$11:B46)+1</f>
        <v>17</v>
      </c>
      <c r="C47" s="135" t="s">
        <v>469</v>
      </c>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row>
    <row r="48" spans="2:30" ht="10.15" customHeight="1"/>
    <row r="49" spans="2:30" ht="46.15" customHeight="1">
      <c r="B49" s="30">
        <f>MAX(B$11:B48)+1</f>
        <v>18</v>
      </c>
      <c r="C49" s="135" t="s">
        <v>470</v>
      </c>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row>
    <row r="50" spans="2:30" ht="32.1" customHeight="1">
      <c r="B50" s="30"/>
      <c r="C50" s="352" t="s">
        <v>449</v>
      </c>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row>
    <row r="51" spans="2:30" ht="10.15" customHeight="1"/>
    <row r="52" spans="2:30">
      <c r="B52" s="30">
        <f>MAX(B$11:B51)+1</f>
        <v>19</v>
      </c>
      <c r="C52" s="135" t="s">
        <v>471</v>
      </c>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row>
    <row r="53" spans="2:30" ht="10.15" customHeight="1"/>
    <row r="54" spans="2:30" ht="30" customHeight="1">
      <c r="B54" s="30">
        <f>MAX(B$11:B53)+1</f>
        <v>20</v>
      </c>
      <c r="C54" s="135" t="s">
        <v>472</v>
      </c>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row>
    <row r="55" spans="2:30" ht="10.15" customHeight="1"/>
    <row r="56" spans="2:30" ht="30" customHeight="1">
      <c r="B56" s="30">
        <f>MAX(B$11:B55)+1</f>
        <v>21</v>
      </c>
      <c r="C56" s="135" t="s">
        <v>473</v>
      </c>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row>
    <row r="57" spans="2:30" ht="10.15" customHeight="1"/>
    <row r="58" spans="2:30" ht="30" customHeight="1">
      <c r="B58" s="30">
        <f>MAX(B$11:B57)+1</f>
        <v>22</v>
      </c>
      <c r="C58" s="135" t="s">
        <v>474</v>
      </c>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row>
    <row r="59" spans="2:30" ht="10.15" customHeight="1"/>
    <row r="60" spans="2:30" ht="45" customHeight="1">
      <c r="B60" s="30">
        <f>MAX(B$11:B59)+1</f>
        <v>23</v>
      </c>
      <c r="C60" s="135" t="s">
        <v>475</v>
      </c>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row>
    <row r="61" spans="2:30" ht="10.15" customHeight="1"/>
    <row r="62" spans="2:30" ht="45" customHeight="1">
      <c r="B62" s="30">
        <f>MAX(B$11:B61)+1</f>
        <v>24</v>
      </c>
      <c r="C62" s="135" t="s">
        <v>476</v>
      </c>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row>
    <row r="63" spans="2:30" ht="10.15" customHeight="1"/>
    <row r="64" spans="2:30">
      <c r="B64" s="30">
        <f>MAX(B$11:B63)+1</f>
        <v>25</v>
      </c>
      <c r="C64" s="135" t="s">
        <v>477</v>
      </c>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row>
    <row r="65" spans="2:30" ht="10.15" customHeight="1"/>
    <row r="66" spans="2:30">
      <c r="B66" s="30">
        <f>MAX(B$11:B65)+1</f>
        <v>26</v>
      </c>
      <c r="C66" s="135" t="s">
        <v>478</v>
      </c>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row>
    <row r="67" spans="2:30" ht="10.15" customHeight="1"/>
    <row r="68" spans="2:30" ht="45" customHeight="1">
      <c r="B68" s="30">
        <f>MAX(B$11:B67)+1</f>
        <v>27</v>
      </c>
      <c r="C68" s="135" t="s">
        <v>479</v>
      </c>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row>
    <row r="69" spans="2:30" ht="10.15" customHeight="1"/>
    <row r="70" spans="2:30" ht="45" customHeight="1">
      <c r="B70" s="30">
        <f>MAX(B$11:B69)+1</f>
        <v>28</v>
      </c>
      <c r="C70" s="135" t="s">
        <v>480</v>
      </c>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row>
    <row r="71" spans="2:30" ht="10.15" customHeight="1"/>
    <row r="72" spans="2:30" ht="30" customHeight="1">
      <c r="B72" s="30">
        <f>MAX(B$11:B71)+1</f>
        <v>29</v>
      </c>
      <c r="C72" s="135" t="s">
        <v>481</v>
      </c>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row>
    <row r="73" spans="2:30" ht="10.15" customHeight="1"/>
    <row r="74" spans="2:30" ht="45" customHeight="1">
      <c r="B74" s="30">
        <f>MAX(B$11:B73)+1</f>
        <v>30</v>
      </c>
      <c r="C74" s="135" t="s">
        <v>482</v>
      </c>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row>
    <row r="75" spans="2:30"/>
    <row r="76" spans="2:30"/>
    <row r="77" spans="2:30"/>
    <row r="78" spans="2:30"/>
    <row r="79" spans="2:30"/>
    <row r="80" spans="2:30">
      <c r="B80" s="136" t="s">
        <v>483</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row>
    <row r="81" spans="2:30"/>
    <row r="82" spans="2:30" ht="45" customHeight="1">
      <c r="B82" s="135" t="s">
        <v>484</v>
      </c>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row>
    <row r="83" spans="2:30"/>
    <row r="84" spans="2:30">
      <c r="B84" t="s">
        <v>485</v>
      </c>
      <c r="I84" s="351" t="str">
        <f>applicant</f>
        <v>Appleton</v>
      </c>
      <c r="J84" s="351"/>
      <c r="K84" s="351"/>
      <c r="L84" s="351"/>
      <c r="M84" s="351"/>
      <c r="N84" s="351"/>
      <c r="O84" s="351"/>
      <c r="P84" s="351"/>
      <c r="Q84" s="351"/>
      <c r="R84" s="351"/>
      <c r="S84" s="351"/>
      <c r="T84" s="351"/>
      <c r="U84" s="351"/>
      <c r="V84" s="351"/>
      <c r="W84" s="351"/>
      <c r="X84" s="351"/>
      <c r="Y84" s="351"/>
      <c r="Z84" s="351"/>
      <c r="AA84" s="351"/>
      <c r="AB84" s="351"/>
      <c r="AC84" s="351"/>
    </row>
    <row r="85" spans="2:30"/>
    <row r="86" spans="2:30">
      <c r="B86" s="111" t="s">
        <v>486</v>
      </c>
      <c r="C86" s="111"/>
      <c r="D86" s="111"/>
      <c r="E86" s="111"/>
      <c r="F86" s="111"/>
      <c r="G86" s="111"/>
      <c r="H86" s="111"/>
      <c r="I86" s="142"/>
      <c r="J86" s="143"/>
      <c r="K86" s="143"/>
      <c r="L86" s="143"/>
      <c r="M86" s="143"/>
      <c r="N86" s="143"/>
      <c r="O86" s="143"/>
      <c r="P86" s="143"/>
      <c r="Q86" s="143"/>
      <c r="R86" s="143"/>
      <c r="S86" s="143"/>
      <c r="T86" s="143"/>
      <c r="U86" s="143"/>
      <c r="V86" s="143"/>
      <c r="W86" s="143"/>
      <c r="X86" s="143"/>
      <c r="Y86" s="143"/>
      <c r="Z86" s="143"/>
      <c r="AA86" s="143"/>
      <c r="AB86" s="143"/>
      <c r="AC86" s="144"/>
    </row>
    <row r="87" spans="2:30" ht="6" customHeight="1"/>
    <row r="88" spans="2:30">
      <c r="B88" s="111" t="s">
        <v>487</v>
      </c>
      <c r="C88" s="111"/>
      <c r="D88" s="111"/>
      <c r="E88" s="111"/>
      <c r="F88" s="111"/>
      <c r="G88" s="111"/>
      <c r="H88" s="111"/>
      <c r="I88" s="142"/>
      <c r="J88" s="143"/>
      <c r="K88" s="143"/>
      <c r="L88" s="143"/>
      <c r="M88" s="143"/>
      <c r="N88" s="143"/>
      <c r="O88" s="143"/>
      <c r="P88" s="143"/>
      <c r="Q88" s="143"/>
      <c r="R88" s="143"/>
      <c r="S88" s="143"/>
      <c r="T88" s="143"/>
      <c r="U88" s="143"/>
      <c r="V88" s="143"/>
      <c r="W88" s="143"/>
      <c r="X88" s="143"/>
      <c r="Y88" s="143"/>
      <c r="Z88" s="143"/>
      <c r="AA88" s="143"/>
      <c r="AB88" s="143"/>
      <c r="AC88" s="144"/>
    </row>
    <row r="89" spans="2:30" ht="6" customHeight="1"/>
    <row r="90" spans="2:30" ht="60" customHeight="1">
      <c r="B90" s="117" t="s">
        <v>488</v>
      </c>
      <c r="C90" s="117"/>
      <c r="D90" s="117"/>
      <c r="E90" s="117"/>
      <c r="F90" s="117"/>
      <c r="G90" s="117"/>
      <c r="H90" s="117"/>
      <c r="I90" s="348" t="s">
        <v>489</v>
      </c>
      <c r="J90" s="349"/>
      <c r="K90" s="349"/>
      <c r="L90" s="349"/>
      <c r="M90" s="349"/>
      <c r="N90" s="349"/>
      <c r="O90" s="349"/>
      <c r="P90" s="349"/>
      <c r="Q90" s="349"/>
      <c r="R90" s="349"/>
      <c r="S90" s="349"/>
      <c r="T90" s="349"/>
      <c r="U90" s="349"/>
      <c r="V90" s="349"/>
      <c r="W90" s="349"/>
      <c r="X90" s="349"/>
      <c r="Y90" s="349"/>
      <c r="Z90" s="349"/>
      <c r="AA90" s="349"/>
      <c r="AB90" s="349"/>
      <c r="AC90" s="350"/>
    </row>
    <row r="91" spans="2:30"/>
    <row r="92" spans="2:30">
      <c r="H92" s="35" t="s">
        <v>490</v>
      </c>
      <c r="I92" s="194" t="str">
        <f>VLOOKUP(applicant,table_CTUs,5,FALSE)</f>
        <v>Angela.Berrens@state.mn.us</v>
      </c>
      <c r="J92" s="194"/>
      <c r="K92" s="194"/>
      <c r="L92" s="194"/>
      <c r="M92" s="194"/>
      <c r="N92" s="194"/>
      <c r="O92" s="194"/>
      <c r="P92" s="194"/>
      <c r="Q92" s="194"/>
      <c r="R92" s="194"/>
      <c r="S92" s="194"/>
      <c r="T92" s="194"/>
      <c r="U92" s="194"/>
      <c r="V92" s="194"/>
      <c r="W92" s="194"/>
      <c r="X92" s="194"/>
      <c r="Y92" s="194"/>
      <c r="Z92" s="194"/>
      <c r="AA92" s="194"/>
      <c r="AB92" s="194"/>
      <c r="AC92" s="194"/>
    </row>
    <row r="93" spans="2:30"/>
    <row r="94" spans="2:30">
      <c r="H94" s="35" t="s">
        <v>491</v>
      </c>
      <c r="I94" s="342" t="s">
        <v>492</v>
      </c>
      <c r="J94" s="343"/>
      <c r="K94" s="343"/>
      <c r="L94" s="343"/>
      <c r="M94" s="343"/>
      <c r="N94" s="343"/>
      <c r="O94" s="343"/>
      <c r="P94" s="343"/>
      <c r="Q94" s="343"/>
      <c r="R94" s="343"/>
      <c r="S94" s="343"/>
      <c r="T94" s="343"/>
      <c r="U94" s="343"/>
      <c r="V94" s="343"/>
      <c r="W94" s="343"/>
      <c r="X94" s="343"/>
      <c r="Y94" s="343"/>
      <c r="Z94" s="343"/>
      <c r="AA94" s="343"/>
      <c r="AB94" s="343"/>
      <c r="AC94" s="344"/>
    </row>
    <row r="95" spans="2:30"/>
    <row r="96" spans="2:30" ht="110.1" customHeight="1">
      <c r="H96" s="35" t="s">
        <v>493</v>
      </c>
      <c r="I96" s="345" t="str">
        <f>B98&amp;CHAR(10)&amp;CHAR(10)&amp;B99&amp;" "&amp;B106</f>
        <v>RE: Appleton   CW-Part B: 280758-PS02   Rehab collection, Ph 2
By this email I hereby certify that Appleton has or will comply with the requirements on MPFA's Cert 01-Compliance Certification as to General Federal and State Laws, Rules, and Regulations. Additionally, Appleton will include the MPFA Contract Guidance Packet and applicable Davis-Bacon and Minnesota prevailing wages in bid solicitations and incorporate the MPFA Contract Guidance Packet into all construction contracts.</v>
      </c>
      <c r="J96" s="346"/>
      <c r="K96" s="346"/>
      <c r="L96" s="346"/>
      <c r="M96" s="346"/>
      <c r="N96" s="346"/>
      <c r="O96" s="346"/>
      <c r="P96" s="346"/>
      <c r="Q96" s="346"/>
      <c r="R96" s="346"/>
      <c r="S96" s="346"/>
      <c r="T96" s="346"/>
      <c r="U96" s="346"/>
      <c r="V96" s="346"/>
      <c r="W96" s="346"/>
      <c r="X96" s="346"/>
      <c r="Y96" s="346"/>
      <c r="Z96" s="346"/>
      <c r="AA96" s="346"/>
      <c r="AB96" s="346"/>
      <c r="AC96" s="347"/>
    </row>
    <row r="97" spans="2:3" ht="3" customHeight="1"/>
    <row r="98" spans="2:3" hidden="1">
      <c r="B98" t="str">
        <f>"RE: "&amp;applicant&amp;"   "&amp;SystemType&amp;"-"&amp;IUP_status&amp;": "&amp;IUP_ID&amp;"   "&amp;project_title</f>
        <v>RE: Appleton   CW-Part B: 280758-PS02   Rehab collection, Ph 2</v>
      </c>
    </row>
    <row r="99" spans="2:3" hidden="1">
      <c r="B99" t="str">
        <f>"By this email I hereby certify that "&amp;applicant&amp;" has or will comply with the requirements on MPFA's Cert 01-Compliance Certification as to General Federal and State Laws, Rules, and Regulations."</f>
        <v>By this email I hereby certify that Appleton has or will comply with the requirements on MPFA's Cert 01-Compliance Certification as to General Federal and State Laws, Rules, and Regulations.</v>
      </c>
    </row>
    <row r="100" spans="2:3"/>
    <row r="101" spans="2:3">
      <c r="B101" s="87" t="s">
        <v>494</v>
      </c>
    </row>
    <row r="102" spans="2:3">
      <c r="C102" t="s">
        <v>495</v>
      </c>
    </row>
    <row r="103" spans="2:3"/>
    <row r="104" spans="2:3"/>
    <row r="105" spans="2:3"/>
    <row r="106" spans="2:3" hidden="1">
      <c r="B106" t="str">
        <f>"Additionally, "&amp;applicant&amp;" will include the MPFA Contract Guidance Packet and applicable Davis-Bacon and Minnesota prevailing wages in bid solicitations and incorporate the MPFA Contract Guidance Packet into all construction contracts."</f>
        <v>Additionally, Appleton will include the MPFA Contract Guidance Packet and applicable Davis-Bacon and Minnesota prevailing wages in bid solicitations and incorporate the MPFA Contract Guidance Packet into all construction contracts.</v>
      </c>
    </row>
    <row r="107" spans="2:3"/>
  </sheetData>
  <sheetProtection algorithmName="SHA-512" hashValue="Vi3947ycw/+GJA3eL+LNDPyAfUJnAh/nARdIA1nydFXP9pFIUgWviZ+ctboSkkC28yePwJH5Ug+V4lMJwibejw==" saltValue="o3RpWwLpCi2m4eNePp9UbA==" spinCount="100000" sheet="1" objects="1" scenarios="1" autoFilter="0"/>
  <mergeCells count="52">
    <mergeCell ref="C14:AD14"/>
    <mergeCell ref="E3:W3"/>
    <mergeCell ref="B5:AD5"/>
    <mergeCell ref="B7:AD7"/>
    <mergeCell ref="B10:AD10"/>
    <mergeCell ref="C12:AD12"/>
    <mergeCell ref="X1:AD3"/>
    <mergeCell ref="C8:AD8"/>
    <mergeCell ref="C41:AD41"/>
    <mergeCell ref="C16:AD16"/>
    <mergeCell ref="C18:AD18"/>
    <mergeCell ref="C20:AD20"/>
    <mergeCell ref="C22:AD22"/>
    <mergeCell ref="C24:AD24"/>
    <mergeCell ref="C26:AD26"/>
    <mergeCell ref="C33:AD33"/>
    <mergeCell ref="D27:AD27"/>
    <mergeCell ref="C35:AD35"/>
    <mergeCell ref="C37:AD37"/>
    <mergeCell ref="C39:AD39"/>
    <mergeCell ref="C29:AD29"/>
    <mergeCell ref="C30:AD30"/>
    <mergeCell ref="D31:AD31"/>
    <mergeCell ref="C68:AD68"/>
    <mergeCell ref="C43:AD43"/>
    <mergeCell ref="C47:AD47"/>
    <mergeCell ref="C49:AD49"/>
    <mergeCell ref="C52:AD52"/>
    <mergeCell ref="C54:AD54"/>
    <mergeCell ref="C56:AD56"/>
    <mergeCell ref="C58:AD58"/>
    <mergeCell ref="C60:AD60"/>
    <mergeCell ref="C62:AD62"/>
    <mergeCell ref="C64:AD64"/>
    <mergeCell ref="C66:AD66"/>
    <mergeCell ref="C45:AD45"/>
    <mergeCell ref="C50:AD50"/>
    <mergeCell ref="B86:H86"/>
    <mergeCell ref="B88:H88"/>
    <mergeCell ref="I86:AC86"/>
    <mergeCell ref="I88:AC88"/>
    <mergeCell ref="C70:AD70"/>
    <mergeCell ref="C72:AD72"/>
    <mergeCell ref="B82:AD82"/>
    <mergeCell ref="B80:AD80"/>
    <mergeCell ref="I84:AC84"/>
    <mergeCell ref="C74:AD74"/>
    <mergeCell ref="I94:AC94"/>
    <mergeCell ref="I96:AC96"/>
    <mergeCell ref="I92:AC92"/>
    <mergeCell ref="I90:AC90"/>
    <mergeCell ref="B90:H90"/>
  </mergeCells>
  <hyperlinks>
    <hyperlink ref="D27" r:id="rId1" display="https://sam.gov/content/home" xr:uid="{3D2593A5-C4EE-4887-B541-0D9CD1AD85CA}"/>
    <hyperlink ref="D31" r:id="rId2" display="https://sam.gov/content/home" xr:uid="{CF566D04-7E8C-448E-9996-087DF02A967C}"/>
    <hyperlink ref="D31:AD31" r:id="rId3" display="Suspended/Debarred Vendors / Minnesota Office of State Procurement (mn.gov)" xr:uid="{697B2642-C361-4E20-9A07-63AA0CF23D4E}"/>
  </hyperlinks>
  <pageMargins left="0.3" right="0.3" top="0.3" bottom="0.7" header="0.3" footer="0.3"/>
  <pageSetup orientation="portrait" horizontalDpi="90" verticalDpi="90" r:id="rId4"/>
  <headerFooter scaleWithDoc="0">
    <oddFooter>&amp;LMPFA SRF Application Forms&amp;C&amp;A&amp;Rpage &amp;P of &amp;N</oddFooter>
  </headerFooter>
  <drawing r:id="rId5"/>
  <legacyDrawing r:id="rId6"/>
  <oleObjects>
    <mc:AlternateContent xmlns:mc="http://schemas.openxmlformats.org/markup-compatibility/2006">
      <mc:Choice Requires="x14">
        <oleObject progId="Acrobat Document" dvAspect="DVASPECT_ICON" shapeId="25602" r:id="rId7">
          <objectPr defaultSize="0" r:id="rId8">
            <anchor moveWithCells="1">
              <from>
                <xdr:col>3</xdr:col>
                <xdr:colOff>0</xdr:colOff>
                <xdr:row>102</xdr:row>
                <xdr:rowOff>0</xdr:rowOff>
              </from>
              <to>
                <xdr:col>6</xdr:col>
                <xdr:colOff>171450</xdr:colOff>
                <xdr:row>107</xdr:row>
                <xdr:rowOff>0</xdr:rowOff>
              </to>
            </anchor>
          </objectPr>
        </oleObject>
      </mc:Choice>
      <mc:Fallback>
        <oleObject progId="Acrobat Document" dvAspect="DVASPECT_ICON" shapeId="25602" r:id="rId7"/>
      </mc:Fallback>
    </mc:AlternateContent>
  </oleObjec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3093-F29F-4465-AF05-2426826ED45C}">
  <sheetPr codeName="Sheet19"/>
  <dimension ref="B1:AD55"/>
  <sheetViews>
    <sheetView showGridLines="0" showRowColHeaders="0" showZeros="0" zoomScaleNormal="100" workbookViewId="0"/>
  </sheetViews>
  <sheetFormatPr defaultColWidth="0" defaultRowHeight="14.45" zeroHeight="1"/>
  <cols>
    <col min="1" max="1" width="0.7109375" customWidth="1"/>
    <col min="2" max="28" width="3.5703125" customWidth="1"/>
    <col min="29" max="29" width="1.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496</v>
      </c>
      <c r="E3" s="357" t="s">
        <v>497</v>
      </c>
      <c r="F3" s="357"/>
      <c r="G3" s="358"/>
      <c r="H3" s="358"/>
      <c r="I3" s="358"/>
      <c r="J3" s="358"/>
      <c r="K3" s="358"/>
      <c r="L3" s="358"/>
      <c r="M3" s="358"/>
      <c r="N3" s="358"/>
      <c r="O3" s="358"/>
      <c r="P3" s="358"/>
      <c r="Q3" s="358"/>
      <c r="R3" s="358"/>
      <c r="S3" s="358"/>
      <c r="T3" s="358"/>
      <c r="U3" s="358"/>
      <c r="V3" s="358"/>
      <c r="W3" s="358"/>
      <c r="X3" s="113"/>
      <c r="Y3" s="113"/>
      <c r="Z3" s="113"/>
      <c r="AA3" s="113"/>
      <c r="AB3" s="113"/>
      <c r="AC3" s="113"/>
      <c r="AD3" s="113"/>
    </row>
    <row r="4" spans="2:30"/>
    <row r="5" spans="2:30" ht="60" customHeight="1">
      <c r="B5" s="353" t="s">
        <v>498</v>
      </c>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row>
    <row r="6" spans="2:30"/>
    <row r="7" spans="2:30">
      <c r="B7" s="136" t="s">
        <v>499</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row>
    <row r="8" spans="2:30" ht="3" customHeight="1"/>
    <row r="9" spans="2:30" ht="60" customHeight="1">
      <c r="B9" s="135" t="s">
        <v>500</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row r="11" spans="2:30" ht="45" customHeight="1">
      <c r="B11" s="14" t="s">
        <v>268</v>
      </c>
      <c r="C11" s="135" t="s">
        <v>501</v>
      </c>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row>
    <row r="12" spans="2:30"/>
    <row r="13" spans="2:30" ht="60" customHeight="1">
      <c r="B13" s="14" t="s">
        <v>269</v>
      </c>
      <c r="C13" s="135" t="s">
        <v>502</v>
      </c>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2:30"/>
    <row r="15" spans="2:30" ht="45" customHeight="1">
      <c r="B15" s="14" t="s">
        <v>270</v>
      </c>
      <c r="C15" s="135" t="s">
        <v>503</v>
      </c>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row>
    <row r="16" spans="2:30"/>
    <row r="17" spans="2:30" ht="30" customHeight="1">
      <c r="B17" s="14" t="s">
        <v>271</v>
      </c>
      <c r="C17" s="135" t="s">
        <v>504</v>
      </c>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row>
    <row r="18" spans="2:30"/>
    <row r="19" spans="2:30" ht="30" customHeight="1">
      <c r="B19" s="14" t="s">
        <v>272</v>
      </c>
      <c r="C19" s="135" t="s">
        <v>505</v>
      </c>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row>
    <row r="20" spans="2:30"/>
    <row r="21" spans="2:30" ht="30" customHeight="1">
      <c r="B21" s="14" t="s">
        <v>273</v>
      </c>
      <c r="C21" s="135" t="s">
        <v>506</v>
      </c>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row>
    <row r="22" spans="2:30"/>
    <row r="23" spans="2:30"/>
    <row r="24" spans="2:30"/>
    <row r="25" spans="2:30">
      <c r="B25" s="245" t="s">
        <v>507</v>
      </c>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row>
    <row r="26" spans="2:30"/>
    <row r="27" spans="2:30">
      <c r="B27" s="136" t="s">
        <v>483</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row>
    <row r="28" spans="2:30" ht="9" customHeight="1"/>
    <row r="29" spans="2:30" ht="45" customHeight="1">
      <c r="B29" s="135" t="s">
        <v>484</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row>
    <row r="30" spans="2:30"/>
    <row r="31" spans="2:30">
      <c r="B31" t="s">
        <v>485</v>
      </c>
      <c r="I31" s="351" t="str">
        <f>applicant</f>
        <v>Appleton</v>
      </c>
      <c r="J31" s="351"/>
      <c r="K31" s="351"/>
      <c r="L31" s="351"/>
      <c r="M31" s="351"/>
      <c r="N31" s="351"/>
      <c r="O31" s="351"/>
      <c r="P31" s="351"/>
      <c r="Q31" s="351"/>
      <c r="R31" s="351"/>
      <c r="S31" s="351"/>
      <c r="T31" s="351"/>
      <c r="U31" s="351"/>
      <c r="V31" s="351"/>
      <c r="W31" s="351"/>
      <c r="X31" s="351"/>
      <c r="Y31" s="351"/>
      <c r="Z31" s="351"/>
      <c r="AA31" s="351"/>
      <c r="AB31" s="351"/>
      <c r="AC31" s="351"/>
    </row>
    <row r="32" spans="2:30"/>
    <row r="33" spans="2:29">
      <c r="B33" s="111" t="s">
        <v>486</v>
      </c>
      <c r="C33" s="111"/>
      <c r="D33" s="111"/>
      <c r="E33" s="111"/>
      <c r="F33" s="111"/>
      <c r="G33" s="111"/>
      <c r="H33" s="111"/>
      <c r="I33" s="142"/>
      <c r="J33" s="143"/>
      <c r="K33" s="143"/>
      <c r="L33" s="143"/>
      <c r="M33" s="143"/>
      <c r="N33" s="143"/>
      <c r="O33" s="143"/>
      <c r="P33" s="143"/>
      <c r="Q33" s="143"/>
      <c r="R33" s="143"/>
      <c r="S33" s="143"/>
      <c r="T33" s="143"/>
      <c r="U33" s="143"/>
      <c r="V33" s="143"/>
      <c r="W33" s="143"/>
      <c r="X33" s="143"/>
      <c r="Y33" s="143"/>
      <c r="Z33" s="143"/>
      <c r="AA33" s="143"/>
      <c r="AB33" s="143"/>
      <c r="AC33" s="144"/>
    </row>
    <row r="34" spans="2:29" ht="6" customHeight="1"/>
    <row r="35" spans="2:29">
      <c r="B35" s="111" t="s">
        <v>487</v>
      </c>
      <c r="C35" s="111"/>
      <c r="D35" s="111"/>
      <c r="E35" s="111"/>
      <c r="F35" s="111"/>
      <c r="G35" s="111"/>
      <c r="H35" s="111"/>
      <c r="I35" s="142"/>
      <c r="J35" s="143"/>
      <c r="K35" s="143"/>
      <c r="L35" s="143"/>
      <c r="M35" s="143"/>
      <c r="N35" s="143"/>
      <c r="O35" s="143"/>
      <c r="P35" s="143"/>
      <c r="Q35" s="143"/>
      <c r="R35" s="143"/>
      <c r="S35" s="143"/>
      <c r="T35" s="143"/>
      <c r="U35" s="143"/>
      <c r="V35" s="143"/>
      <c r="W35" s="143"/>
      <c r="X35" s="143"/>
      <c r="Y35" s="143"/>
      <c r="Z35" s="143"/>
      <c r="AA35" s="143"/>
      <c r="AB35" s="143"/>
      <c r="AC35" s="144"/>
    </row>
    <row r="36" spans="2:29" ht="6" customHeight="1"/>
    <row r="37" spans="2:29" ht="60" customHeight="1">
      <c r="B37" s="117" t="s">
        <v>488</v>
      </c>
      <c r="C37" s="117"/>
      <c r="D37" s="117"/>
      <c r="E37" s="117"/>
      <c r="F37" s="117"/>
      <c r="G37" s="117"/>
      <c r="H37" s="117"/>
      <c r="I37" s="348" t="s">
        <v>489</v>
      </c>
      <c r="J37" s="349"/>
      <c r="K37" s="349"/>
      <c r="L37" s="349"/>
      <c r="M37" s="349"/>
      <c r="N37" s="349"/>
      <c r="O37" s="349"/>
      <c r="P37" s="349"/>
      <c r="Q37" s="349"/>
      <c r="R37" s="349"/>
      <c r="S37" s="349"/>
      <c r="T37" s="349"/>
      <c r="U37" s="349"/>
      <c r="V37" s="349"/>
      <c r="W37" s="349"/>
      <c r="X37" s="349"/>
      <c r="Y37" s="349"/>
      <c r="Z37" s="349"/>
      <c r="AA37" s="349"/>
      <c r="AB37" s="349"/>
      <c r="AC37" s="350"/>
    </row>
    <row r="38" spans="2:29"/>
    <row r="39" spans="2:29">
      <c r="H39" s="35" t="s">
        <v>490</v>
      </c>
      <c r="I39" s="194" t="str">
        <f>VLOOKUP(applicant,table_CTUs,5,FALSE)</f>
        <v>Angela.Berrens@state.mn.us</v>
      </c>
      <c r="J39" s="194"/>
      <c r="K39" s="194"/>
      <c r="L39" s="194"/>
      <c r="M39" s="194"/>
      <c r="N39" s="194"/>
      <c r="O39" s="194"/>
      <c r="P39" s="194"/>
      <c r="Q39" s="194"/>
      <c r="R39" s="194"/>
      <c r="S39" s="194"/>
      <c r="T39" s="194"/>
      <c r="U39" s="194"/>
      <c r="V39" s="194"/>
      <c r="W39" s="194"/>
      <c r="X39" s="194"/>
      <c r="Y39" s="194"/>
      <c r="Z39" s="194"/>
      <c r="AA39" s="194"/>
      <c r="AB39" s="194"/>
      <c r="AC39" s="194"/>
    </row>
    <row r="40" spans="2:29"/>
    <row r="41" spans="2:29">
      <c r="H41" s="35" t="s">
        <v>491</v>
      </c>
      <c r="I41" s="342" t="s">
        <v>508</v>
      </c>
      <c r="J41" s="343"/>
      <c r="K41" s="343"/>
      <c r="L41" s="343"/>
      <c r="M41" s="343"/>
      <c r="N41" s="343"/>
      <c r="O41" s="343"/>
      <c r="P41" s="343"/>
      <c r="Q41" s="343"/>
      <c r="R41" s="343"/>
      <c r="S41" s="343"/>
      <c r="T41" s="343"/>
      <c r="U41" s="343"/>
      <c r="V41" s="343"/>
      <c r="W41" s="343"/>
      <c r="X41" s="343"/>
      <c r="Y41" s="343"/>
      <c r="Z41" s="343"/>
      <c r="AA41" s="343"/>
      <c r="AB41" s="343"/>
      <c r="AC41" s="344"/>
    </row>
    <row r="42" spans="2:29"/>
    <row r="43" spans="2:29" ht="125.1" customHeight="1">
      <c r="H43" s="35" t="s">
        <v>493</v>
      </c>
      <c r="I43" s="345" t="str">
        <f>B45&amp;CHAR(10)&amp;CHAR(10)&amp;B46&amp;" "&amp;B54</f>
        <v>RE: Appleton   CW-Part B: 280758-PS02   Rehab collection, Ph 2
By this email I hereby certify that Appleton has or will comply with the requirements on MPFA's Cert 02-Compliance Certification as to Disadvantaged Business Enterprise (DBE) Required Procurement and Contract Conditions. Additionally, Appleton will include the MPFA Contract Guidance Packet and applicable Davis-Bacon and Minnesota prevailing wages in bid solicitations and incorporate the MPFA Contract Guidance Packet into all construction contracts.</v>
      </c>
      <c r="J43" s="346"/>
      <c r="K43" s="346"/>
      <c r="L43" s="346"/>
      <c r="M43" s="346"/>
      <c r="N43" s="346"/>
      <c r="O43" s="346"/>
      <c r="P43" s="346"/>
      <c r="Q43" s="346"/>
      <c r="R43" s="346"/>
      <c r="S43" s="346"/>
      <c r="T43" s="346"/>
      <c r="U43" s="346"/>
      <c r="V43" s="346"/>
      <c r="W43" s="346"/>
      <c r="X43" s="346"/>
      <c r="Y43" s="346"/>
      <c r="Z43" s="346"/>
      <c r="AA43" s="346"/>
      <c r="AB43" s="346"/>
      <c r="AC43" s="347"/>
    </row>
    <row r="44" spans="2:29" ht="3" customHeight="1"/>
    <row r="45" spans="2:29" hidden="1">
      <c r="B45" t="str">
        <f>"RE: "&amp;applicant&amp;"   "&amp;SystemType&amp;"-"&amp;IUP_status&amp;": "&amp;IUP_ID&amp;"   "&amp;project_title</f>
        <v>RE: Appleton   CW-Part B: 280758-PS02   Rehab collection, Ph 2</v>
      </c>
    </row>
    <row r="46" spans="2:29" hidden="1">
      <c r="B46" t="str">
        <f>"By this email I hereby certify that "&amp;applicant&amp;" has or will comply with the requirements on MPFA's Cert 02-Compliance Certification as to Disadvantaged Business Enterprise (DBE) Required Procurement and Contract Conditions."</f>
        <v>By this email I hereby certify that Appleton has or will comply with the requirements on MPFA's Cert 02-Compliance Certification as to Disadvantaged Business Enterprise (DBE) Required Procurement and Contract Conditions.</v>
      </c>
    </row>
    <row r="47" spans="2:29"/>
    <row r="48" spans="2:29">
      <c r="B48" s="87" t="s">
        <v>494</v>
      </c>
    </row>
    <row r="49" spans="2:3">
      <c r="C49" t="s">
        <v>495</v>
      </c>
    </row>
    <row r="50" spans="2:3"/>
    <row r="51" spans="2:3"/>
    <row r="52" spans="2:3"/>
    <row r="53" spans="2:3"/>
    <row r="54" spans="2:3" hidden="1">
      <c r="B54" t="str">
        <f>"Additionally, "&amp;applicant&amp;" will include the MPFA Contract Guidance Packet and applicable Davis-Bacon and Minnesota prevailing wages in bid solicitations and incorporate the MPFA Contract Guidance Packet into all construction contracts."</f>
        <v>Additionally, Appleton will include the MPFA Contract Guidance Packet and applicable Davis-Bacon and Minnesota prevailing wages in bid solicitations and incorporate the MPFA Contract Guidance Packet into all construction contracts.</v>
      </c>
    </row>
    <row r="55" spans="2:3"/>
  </sheetData>
  <sheetProtection algorithmName="SHA-512" hashValue="MzY95Hr2ujabhixUA0824k8yqnBV7u77OrjKKntLiSB92bQh+ifztO44uUH1H1cgqNRXilVWpUA/MJ8VZiFQWQ==" saltValue="PFOM3OYRQ3shuPexBANQew==" spinCount="100000" sheet="1" objects="1" scenarios="1" autoFilter="0"/>
  <mergeCells count="24">
    <mergeCell ref="B29:AD29"/>
    <mergeCell ref="B5:AD5"/>
    <mergeCell ref="B7:AD7"/>
    <mergeCell ref="B9:AD9"/>
    <mergeCell ref="C11:AD11"/>
    <mergeCell ref="C13:AD13"/>
    <mergeCell ref="B27:AD27"/>
    <mergeCell ref="B25:AD25"/>
    <mergeCell ref="E3:W3"/>
    <mergeCell ref="C15:AD15"/>
    <mergeCell ref="C17:AD17"/>
    <mergeCell ref="C19:AD19"/>
    <mergeCell ref="C21:AD21"/>
    <mergeCell ref="X1:AD3"/>
    <mergeCell ref="B35:H35"/>
    <mergeCell ref="I35:AC35"/>
    <mergeCell ref="B37:H37"/>
    <mergeCell ref="I37:AC37"/>
    <mergeCell ref="B33:H33"/>
    <mergeCell ref="I39:AC39"/>
    <mergeCell ref="I41:AC41"/>
    <mergeCell ref="I43:AC43"/>
    <mergeCell ref="I31:AC31"/>
    <mergeCell ref="I33:AC33"/>
  </mergeCells>
  <pageMargins left="0.3" right="0.3" top="0.3" bottom="0.7" header="0.3" footer="0.3"/>
  <pageSetup orientation="portrait" horizontalDpi="90" verticalDpi="90" r:id="rId1"/>
  <headerFooter scaleWithDoc="0">
    <oddFooter>&amp;LMPFA SRF Application Forms&amp;C&amp;A&amp;Rpage &amp;P of &amp;N</oddFooter>
  </headerFooter>
  <rowBreaks count="1" manualBreakCount="1">
    <brk id="25" min="1" max="29" man="1"/>
  </rowBreaks>
  <drawing r:id="rId2"/>
  <legacyDrawing r:id="rId3"/>
  <oleObjects>
    <mc:AlternateContent xmlns:mc="http://schemas.openxmlformats.org/markup-compatibility/2006">
      <mc:Choice Requires="x14">
        <oleObject progId="Acrobat Document" dvAspect="DVASPECT_ICON" shapeId="35841" r:id="rId4">
          <objectPr defaultSize="0" r:id="rId5">
            <anchor moveWithCells="1">
              <from>
                <xdr:col>3</xdr:col>
                <xdr:colOff>0</xdr:colOff>
                <xdr:row>49</xdr:row>
                <xdr:rowOff>0</xdr:rowOff>
              </from>
              <to>
                <xdr:col>6</xdr:col>
                <xdr:colOff>171450</xdr:colOff>
                <xdr:row>54</xdr:row>
                <xdr:rowOff>69850</xdr:rowOff>
              </to>
            </anchor>
          </objectPr>
        </oleObject>
      </mc:Choice>
      <mc:Fallback>
        <oleObject progId="Acrobat Document" dvAspect="DVASPECT_ICON" shapeId="35841"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F3A35-3422-4DB8-A6F8-85F643931CE8}">
  <sheetPr codeName="Sheet2"/>
  <dimension ref="A1:C41"/>
  <sheetViews>
    <sheetView showGridLines="0" showRowColHeaders="0" showZeros="0" zoomScale="60" zoomScaleNormal="60" workbookViewId="0"/>
  </sheetViews>
  <sheetFormatPr defaultColWidth="3.5703125" defaultRowHeight="14.45"/>
  <cols>
    <col min="1" max="1" width="17.5703125" customWidth="1"/>
    <col min="2" max="2" width="12.5703125" customWidth="1"/>
    <col min="3" max="3" width="63.5703125" customWidth="1"/>
  </cols>
  <sheetData>
    <row r="1" spans="1:3" ht="64.150000000000006" customHeight="1">
      <c r="A1" s="19"/>
      <c r="B1" s="19"/>
      <c r="C1" s="19"/>
    </row>
    <row r="8" spans="1:3" ht="26.1">
      <c r="A8" s="21" t="s">
        <v>3</v>
      </c>
      <c r="B8" s="21"/>
      <c r="C8" s="22"/>
    </row>
    <row r="9" spans="1:3" ht="21">
      <c r="A9" s="23" t="s">
        <v>4</v>
      </c>
      <c r="B9" s="23"/>
      <c r="C9" s="22"/>
    </row>
    <row r="10" spans="1:3" ht="26.1">
      <c r="A10" s="21" t="s">
        <v>5</v>
      </c>
      <c r="B10" s="21"/>
      <c r="C10" s="22"/>
    </row>
    <row r="11" spans="1:3">
      <c r="A11" s="24"/>
      <c r="B11" s="24"/>
      <c r="C11" s="22"/>
    </row>
    <row r="12" spans="1:3">
      <c r="A12" s="24"/>
      <c r="B12" s="24"/>
      <c r="C12" s="22"/>
    </row>
    <row r="13" spans="1:3" ht="26.1">
      <c r="A13" s="21" t="s">
        <v>6</v>
      </c>
      <c r="B13" s="21"/>
      <c r="C13" s="22"/>
    </row>
    <row r="14" spans="1:3" ht="6" customHeight="1">
      <c r="A14" s="21"/>
      <c r="B14" s="21"/>
      <c r="C14" s="22"/>
    </row>
    <row r="15" spans="1:3" ht="18.600000000000001">
      <c r="A15" s="33" t="s">
        <v>7</v>
      </c>
      <c r="B15" s="25"/>
      <c r="C15" s="22"/>
    </row>
    <row r="21" spans="1:3" ht="26.1" customHeight="1">
      <c r="A21" s="47" t="s">
        <v>8</v>
      </c>
      <c r="B21" s="105" t="str">
        <f>IF(CHOOSE!B$6="","",VLOOKUP(CHOOSE!B$6,table_projects,2,FALSE))</f>
        <v>Appleton</v>
      </c>
      <c r="C21" s="106"/>
    </row>
    <row r="22" spans="1:3" ht="26.1" customHeight="1">
      <c r="A22" s="47" t="s">
        <v>9</v>
      </c>
      <c r="B22" s="105" t="str">
        <f>IF(CHOOSE!B$6="","",VLOOKUP(CHOOSE!B$6,table_projects,3,FALSE))</f>
        <v>CW</v>
      </c>
      <c r="C22" s="106"/>
    </row>
    <row r="23" spans="1:3" ht="26.1" customHeight="1">
      <c r="A23" s="47" t="s">
        <v>10</v>
      </c>
      <c r="B23" s="105" t="str">
        <f>IF(CHOOSE!B$6="","",VLOOKUP(CHOOSE!B$6,table_projects,4,FALSE))</f>
        <v>280758-PS02</v>
      </c>
      <c r="C23" s="106"/>
    </row>
    <row r="24" spans="1:3" ht="26.1" customHeight="1">
      <c r="A24" s="47" t="s">
        <v>11</v>
      </c>
      <c r="B24" s="105" t="str">
        <f>IF(CHOOSE!B$6="","","Part "&amp;VLOOKUP(CHOOSE!B$6,table_projects,6,FALSE))</f>
        <v>Part B</v>
      </c>
      <c r="C24" s="106"/>
    </row>
    <row r="25" spans="1:3" ht="4.1500000000000004" customHeight="1">
      <c r="A25" s="27"/>
      <c r="B25" s="90"/>
      <c r="C25" s="43"/>
    </row>
    <row r="26" spans="1:3" ht="26.1" customHeight="1">
      <c r="A26" s="26" t="s">
        <v>12</v>
      </c>
      <c r="B26" s="107" t="str">
        <f>IF(CHOOSE!B$6="","",VLOOKUP(CHOOSE!B$6,table_projects,5,FALSE))</f>
        <v>Rehab collection, Ph 2</v>
      </c>
      <c r="C26" s="108"/>
    </row>
    <row r="27" spans="1:3" ht="22.15" customHeight="1"/>
    <row r="28" spans="1:3" ht="20.100000000000001" customHeight="1">
      <c r="A28" s="27" t="s">
        <v>13</v>
      </c>
      <c r="B28" s="26"/>
      <c r="C28" s="28" t="str">
        <f>IF(applicant="","",VLOOKUP(applicant,table_CTUs,4,FALSE))</f>
        <v>Angela Berrens</v>
      </c>
    </row>
    <row r="29" spans="1:3" ht="20.100000000000001" customHeight="1">
      <c r="A29" s="26"/>
      <c r="B29" s="26"/>
      <c r="C29" s="28" t="str">
        <f>IF(applicant="","",VLOOKUP(applicant,table_CTUs,5,FALSE))</f>
        <v>Angela.Berrens@state.mn.us</v>
      </c>
    </row>
    <row r="30" spans="1:3" ht="20.100000000000001" customHeight="1">
      <c r="C30" s="28" t="str">
        <f>IF(applicant="","",VLOOKUP(applicant,table_CTUs,6,FALSE))</f>
        <v>651.259.7497</v>
      </c>
    </row>
    <row r="36" spans="1:3" ht="20.100000000000001" customHeight="1">
      <c r="A36" s="5" t="s">
        <v>14</v>
      </c>
      <c r="B36" s="5"/>
      <c r="C36" s="22"/>
    </row>
    <row r="37" spans="1:3">
      <c r="A37" s="4" t="s">
        <v>15</v>
      </c>
      <c r="B37" s="4"/>
      <c r="C37" s="22"/>
    </row>
    <row r="38" spans="1:3">
      <c r="A38" s="22" t="s">
        <v>16</v>
      </c>
      <c r="B38" s="22"/>
      <c r="C38" s="22"/>
    </row>
    <row r="39" spans="1:3">
      <c r="A39" s="3" t="s">
        <v>17</v>
      </c>
      <c r="B39" s="3"/>
      <c r="C39" s="22"/>
    </row>
    <row r="40" spans="1:3">
      <c r="A40" s="2" t="s">
        <v>18</v>
      </c>
      <c r="B40" s="2"/>
      <c r="C40" s="22"/>
    </row>
    <row r="41" spans="1:3" ht="3" customHeight="1"/>
  </sheetData>
  <sheetProtection algorithmName="SHA-512" hashValue="InseKy8gcaLAtQ2e+lLERF4+dNYV+FTcJxQRaTHsMMHpBvUEOudndNL2nEmoG+WSVnfnZQaXleeuYEAdyDGERg==" saltValue="TlCEdrKJ7fK7gqp/Vie94A==" spinCount="100000" sheet="1" objects="1" scenarios="1" autoFilter="0"/>
  <mergeCells count="5">
    <mergeCell ref="B22:C22"/>
    <mergeCell ref="B23:C23"/>
    <mergeCell ref="B24:C24"/>
    <mergeCell ref="B26:C26"/>
    <mergeCell ref="B21:C21"/>
  </mergeCells>
  <hyperlinks>
    <hyperlink ref="A39" r:id="rId1" display="http://mn.gov/deed/pfa" xr:uid="{E57140DF-D323-4E46-B5C1-05AE90DA48DE}"/>
  </hyperlinks>
  <printOptions horizontalCentered="1"/>
  <pageMargins left="0.3" right="0.3" top="0.3" bottom="0.25" header="0.3" footer="0.3"/>
  <pageSetup orientation="portrait" horizontalDpi="90" verticalDpi="90" r:id="rId2"/>
  <headerFooter scaleWithDoc="0"/>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9C2C1-D52B-422E-AC71-179BEE14586A}">
  <sheetPr codeName="Sheet22"/>
  <dimension ref="A1"/>
  <sheetViews>
    <sheetView showGridLines="0" showZeros="0" workbookViewId="0"/>
  </sheetViews>
  <sheetFormatPr defaultColWidth="11.5703125" defaultRowHeight="14.45"/>
  <cols>
    <col min="1" max="16384" width="11.5703125" style="53"/>
  </cols>
  <sheetData/>
  <sheetProtection algorithmName="SHA-512" hashValue="fzct377Z84yQ3nd15IPt69YzeLh4Hvw3dgqKzKReIKVDWj0kdUT4rd+BSfFV4t/0170ZyNxSPK/te6wiomtjNA==" saltValue="fIpI6qw3xKqXGZ/gjKDQjg==" spinCount="100000" sheet="1" objects="1" scenarios="1" autoFilter="0"/>
  <pageMargins left="0.3" right="0.3" top="0.7" bottom="0.7" header="0.3" footer="0.3"/>
  <pageSetup orientation="portrait" horizontalDpi="90" verticalDpi="90" r:id="rId1"/>
  <headerFooter scaleWithDoc="0">
    <oddHeader>&amp;Rpage &amp;P of &amp;N</oddHeader>
    <oddFooter>&amp;LMPFA Financial Mgmt&amp;R&amp;F</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6CB5E-6441-41BF-8A51-6727CBB3BB8F}">
  <sheetPr codeName="Sheet24"/>
  <dimension ref="B1:AD36"/>
  <sheetViews>
    <sheetView showGridLines="0" showRowColHeaders="0" showZeros="0" zoomScaleNormal="100" workbookViewId="0"/>
  </sheetViews>
  <sheetFormatPr defaultColWidth="0" defaultRowHeight="14.45" zeroHeight="1"/>
  <cols>
    <col min="1" max="1" width="0.7109375" customWidth="1"/>
    <col min="2" max="28" width="3.5703125" customWidth="1"/>
    <col min="29" max="29" width="1.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ustomHeight="1">
      <c r="B3" s="7" t="s">
        <v>509</v>
      </c>
      <c r="E3" s="185" t="s">
        <v>510</v>
      </c>
      <c r="F3" s="185"/>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c r="B5" s="135" t="s">
        <v>511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row r="7" spans="2:30" ht="60" customHeight="1">
      <c r="B7" s="135" t="s">
        <v>512</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2:30"/>
    <row r="9" spans="2:30">
      <c r="B9" s="136" t="s">
        <v>483</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row>
    <row r="10" spans="2:30" ht="9" customHeight="1"/>
    <row r="11" spans="2:30" ht="32.1" customHeight="1">
      <c r="B11" s="135" t="s">
        <v>513</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row>
    <row r="12" spans="2:30"/>
    <row r="13" spans="2:30">
      <c r="B13" t="s">
        <v>485</v>
      </c>
      <c r="I13" s="351" t="str">
        <f>applicant</f>
        <v>Appleton</v>
      </c>
      <c r="J13" s="351"/>
      <c r="K13" s="351"/>
      <c r="L13" s="351"/>
      <c r="M13" s="351"/>
      <c r="N13" s="351"/>
      <c r="O13" s="351"/>
      <c r="P13" s="351"/>
      <c r="Q13" s="351"/>
      <c r="R13" s="351"/>
      <c r="S13" s="351"/>
      <c r="T13" s="351"/>
      <c r="U13" s="351"/>
      <c r="V13" s="351"/>
      <c r="W13" s="351"/>
      <c r="X13" s="351"/>
      <c r="Y13" s="351"/>
      <c r="Z13" s="351"/>
      <c r="AA13" s="351"/>
      <c r="AB13" s="351"/>
      <c r="AC13" s="351"/>
    </row>
    <row r="14" spans="2:30"/>
    <row r="15" spans="2:30">
      <c r="B15" s="111" t="s">
        <v>486</v>
      </c>
      <c r="C15" s="111"/>
      <c r="D15" s="111"/>
      <c r="E15" s="111"/>
      <c r="F15" s="111"/>
      <c r="G15" s="111"/>
      <c r="H15" s="111"/>
      <c r="I15" s="142"/>
      <c r="J15" s="143"/>
      <c r="K15" s="143"/>
      <c r="L15" s="143"/>
      <c r="M15" s="143"/>
      <c r="N15" s="143"/>
      <c r="O15" s="143"/>
      <c r="P15" s="143"/>
      <c r="Q15" s="143"/>
      <c r="R15" s="143"/>
      <c r="S15" s="143"/>
      <c r="T15" s="143"/>
      <c r="U15" s="143"/>
      <c r="V15" s="143"/>
      <c r="W15" s="143"/>
      <c r="X15" s="143"/>
      <c r="Y15" s="143"/>
      <c r="Z15" s="143"/>
      <c r="AA15" s="143"/>
      <c r="AB15" s="143"/>
      <c r="AC15" s="144"/>
    </row>
    <row r="16" spans="2:30" ht="6" customHeight="1"/>
    <row r="17" spans="2:29">
      <c r="B17" s="111" t="s">
        <v>487</v>
      </c>
      <c r="C17" s="111"/>
      <c r="D17" s="111"/>
      <c r="E17" s="111"/>
      <c r="F17" s="111"/>
      <c r="G17" s="111"/>
      <c r="H17" s="111"/>
      <c r="I17" s="142"/>
      <c r="J17" s="143"/>
      <c r="K17" s="143"/>
      <c r="L17" s="143"/>
      <c r="M17" s="143"/>
      <c r="N17" s="143"/>
      <c r="O17" s="143"/>
      <c r="P17" s="143"/>
      <c r="Q17" s="143"/>
      <c r="R17" s="143"/>
      <c r="S17" s="143"/>
      <c r="T17" s="143"/>
      <c r="U17" s="143"/>
      <c r="V17" s="143"/>
      <c r="W17" s="143"/>
      <c r="X17" s="143"/>
      <c r="Y17" s="143"/>
      <c r="Z17" s="143"/>
      <c r="AA17" s="143"/>
      <c r="AB17" s="143"/>
      <c r="AC17" s="144"/>
    </row>
    <row r="18" spans="2:29" ht="6" customHeight="1"/>
    <row r="19" spans="2:29" ht="60" customHeight="1">
      <c r="B19" s="117" t="s">
        <v>488</v>
      </c>
      <c r="C19" s="117"/>
      <c r="D19" s="117"/>
      <c r="E19" s="117"/>
      <c r="F19" s="117"/>
      <c r="G19" s="117"/>
      <c r="H19" s="117"/>
      <c r="I19" s="348" t="s">
        <v>489</v>
      </c>
      <c r="J19" s="349"/>
      <c r="K19" s="349"/>
      <c r="L19" s="349"/>
      <c r="M19" s="349"/>
      <c r="N19" s="349"/>
      <c r="O19" s="349"/>
      <c r="P19" s="349"/>
      <c r="Q19" s="349"/>
      <c r="R19" s="349"/>
      <c r="S19" s="349"/>
      <c r="T19" s="349"/>
      <c r="U19" s="349"/>
      <c r="V19" s="349"/>
      <c r="W19" s="349"/>
      <c r="X19" s="349"/>
      <c r="Y19" s="349"/>
      <c r="Z19" s="349"/>
      <c r="AA19" s="349"/>
      <c r="AB19" s="349"/>
      <c r="AC19" s="350"/>
    </row>
    <row r="20" spans="2:29"/>
    <row r="21" spans="2:29">
      <c r="H21" s="35" t="s">
        <v>490</v>
      </c>
      <c r="I21" s="194" t="str">
        <f>VLOOKUP(applicant,table_CTUs,5,FALSE)</f>
        <v>Angela.Berrens@state.mn.us</v>
      </c>
      <c r="J21" s="194"/>
      <c r="K21" s="194"/>
      <c r="L21" s="194"/>
      <c r="M21" s="194"/>
      <c r="N21" s="194"/>
      <c r="O21" s="194"/>
      <c r="P21" s="194"/>
      <c r="Q21" s="194"/>
      <c r="R21" s="194"/>
      <c r="S21" s="194"/>
      <c r="T21" s="194"/>
      <c r="U21" s="194"/>
      <c r="V21" s="194"/>
      <c r="W21" s="194"/>
      <c r="X21" s="194"/>
      <c r="Y21" s="194"/>
      <c r="Z21" s="194"/>
      <c r="AA21" s="194"/>
      <c r="AB21" s="194"/>
      <c r="AC21" s="194"/>
    </row>
    <row r="22" spans="2:29"/>
    <row r="23" spans="2:29">
      <c r="H23" s="35" t="s">
        <v>491</v>
      </c>
      <c r="I23" s="342" t="s">
        <v>514</v>
      </c>
      <c r="J23" s="343"/>
      <c r="K23" s="343"/>
      <c r="L23" s="343"/>
      <c r="M23" s="343"/>
      <c r="N23" s="343"/>
      <c r="O23" s="343"/>
      <c r="P23" s="343"/>
      <c r="Q23" s="343"/>
      <c r="R23" s="343"/>
      <c r="S23" s="343"/>
      <c r="T23" s="343"/>
      <c r="U23" s="343"/>
      <c r="V23" s="343"/>
      <c r="W23" s="343"/>
      <c r="X23" s="343"/>
      <c r="Y23" s="343"/>
      <c r="Z23" s="343"/>
      <c r="AA23" s="343"/>
      <c r="AB23" s="343"/>
      <c r="AC23" s="344"/>
    </row>
    <row r="24" spans="2:29"/>
    <row r="25" spans="2:29" ht="75" customHeight="1">
      <c r="H25" s="35" t="s">
        <v>493</v>
      </c>
      <c r="I25" s="345" t="str">
        <f>B31&amp;CHAR(10)&amp;CHAR(10)&amp;B32&amp;" "&amp;B33</f>
        <v>RE: Appleton   CW-Part B: 280758-PS02   Rehab collection, Ph 2
By this email I hereby certify that no current principals of Appleton have been convicted of a felony financial crime in the last 10 years. Additionally, I have attached a list or chart of all principals.</v>
      </c>
      <c r="J25" s="346"/>
      <c r="K25" s="346"/>
      <c r="L25" s="346"/>
      <c r="M25" s="346"/>
      <c r="N25" s="346"/>
      <c r="O25" s="346"/>
      <c r="P25" s="346"/>
      <c r="Q25" s="346"/>
      <c r="R25" s="346"/>
      <c r="S25" s="346"/>
      <c r="T25" s="346"/>
      <c r="U25" s="346"/>
      <c r="V25" s="346"/>
      <c r="W25" s="346"/>
      <c r="X25" s="346"/>
      <c r="Y25" s="346"/>
      <c r="Z25" s="346"/>
      <c r="AA25" s="346"/>
      <c r="AB25" s="346"/>
      <c r="AC25" s="347"/>
    </row>
    <row r="26" spans="2:29">
      <c r="H26" s="35"/>
      <c r="I26" s="86"/>
      <c r="J26" s="86"/>
      <c r="K26" s="86"/>
      <c r="L26" s="86"/>
      <c r="M26" s="86"/>
      <c r="N26" s="86"/>
      <c r="O26" s="86"/>
      <c r="P26" s="86"/>
      <c r="Q26" s="86"/>
      <c r="R26" s="86"/>
      <c r="S26" s="86"/>
      <c r="T26" s="86"/>
      <c r="U26" s="86"/>
      <c r="V26" s="86"/>
      <c r="W26" s="86"/>
      <c r="X26" s="86"/>
      <c r="Y26" s="86"/>
      <c r="Z26" s="86"/>
      <c r="AA26" s="86"/>
      <c r="AB26" s="86"/>
      <c r="AC26" s="86"/>
    </row>
    <row r="27" spans="2:29">
      <c r="B27" s="87" t="s">
        <v>494</v>
      </c>
      <c r="H27" s="35"/>
      <c r="I27" s="86"/>
      <c r="J27" s="86"/>
      <c r="K27" s="86"/>
      <c r="L27" s="86"/>
      <c r="M27" s="86"/>
      <c r="N27" s="86"/>
      <c r="O27" s="86"/>
      <c r="P27" s="86"/>
      <c r="Q27" s="86"/>
      <c r="R27" s="86"/>
      <c r="S27" s="86"/>
      <c r="T27" s="86"/>
      <c r="U27" s="86"/>
      <c r="V27" s="86"/>
      <c r="W27" s="86"/>
      <c r="X27" s="86"/>
      <c r="Y27" s="86"/>
      <c r="Z27" s="86"/>
      <c r="AA27" s="86"/>
      <c r="AB27" s="86"/>
      <c r="AC27" s="86"/>
    </row>
    <row r="28" spans="2:29">
      <c r="C28" t="s">
        <v>495</v>
      </c>
      <c r="H28" s="35"/>
      <c r="I28" s="86"/>
      <c r="J28" s="86"/>
      <c r="K28" s="86"/>
      <c r="L28" s="86"/>
      <c r="M28" s="86"/>
      <c r="N28" s="86"/>
      <c r="O28" s="86"/>
      <c r="P28" s="86"/>
      <c r="Q28" s="86"/>
      <c r="R28" s="86"/>
      <c r="S28" s="86"/>
      <c r="T28" s="86"/>
      <c r="U28" s="86"/>
      <c r="V28" s="86"/>
      <c r="W28" s="86"/>
      <c r="X28" s="86"/>
      <c r="Y28" s="86"/>
      <c r="Z28" s="86"/>
      <c r="AA28" s="86"/>
      <c r="AB28" s="86"/>
      <c r="AC28" s="86"/>
    </row>
    <row r="29" spans="2:29">
      <c r="H29" s="35"/>
      <c r="I29" s="86"/>
      <c r="J29" s="86"/>
      <c r="K29" s="86"/>
      <c r="L29" s="86"/>
      <c r="M29" s="86"/>
      <c r="N29" s="86"/>
      <c r="O29" s="86"/>
      <c r="P29" s="86"/>
      <c r="Q29" s="86"/>
      <c r="R29" s="86"/>
      <c r="S29" s="86"/>
      <c r="T29" s="86"/>
      <c r="U29" s="86"/>
      <c r="V29" s="86"/>
      <c r="W29" s="86"/>
      <c r="X29" s="86"/>
      <c r="Y29" s="86"/>
      <c r="Z29" s="86"/>
      <c r="AA29" s="86"/>
      <c r="AB29" s="86"/>
      <c r="AC29" s="86"/>
    </row>
    <row r="30" spans="2:29">
      <c r="H30" s="35"/>
      <c r="I30" s="86"/>
      <c r="J30" s="86"/>
      <c r="K30" s="86"/>
      <c r="L30" s="86"/>
      <c r="M30" s="86"/>
      <c r="N30" s="86"/>
      <c r="O30" s="86"/>
      <c r="P30" s="86"/>
      <c r="Q30" s="86"/>
      <c r="R30" s="86"/>
      <c r="S30" s="86"/>
      <c r="T30" s="86"/>
      <c r="U30" s="86"/>
      <c r="V30" s="86"/>
      <c r="W30" s="86"/>
      <c r="X30" s="86"/>
      <c r="Y30" s="86"/>
      <c r="Z30" s="86"/>
      <c r="AA30" s="86"/>
      <c r="AB30" s="86"/>
      <c r="AC30" s="86"/>
    </row>
    <row r="31" spans="2:29" hidden="1">
      <c r="B31" t="str">
        <f>"RE: "&amp;applicant&amp;"   "&amp;SystemType&amp;"-"&amp;IUP_status&amp;": "&amp;IUP_ID&amp;"   "&amp;project_title</f>
        <v>RE: Appleton   CW-Part B: 280758-PS02   Rehab collection, Ph 2</v>
      </c>
    </row>
    <row r="32" spans="2:29" hidden="1">
      <c r="B32" t="str">
        <f>"By this email I hereby certify that no current principals of "&amp;applicant&amp;" have been convicted of a felony financial crime in the last 10 years."</f>
        <v>By this email I hereby certify that no current principals of Appleton have been convicted of a felony financial crime in the last 10 years.</v>
      </c>
    </row>
    <row r="33" spans="2:2" hidden="1">
      <c r="B33" t="s">
        <v>515</v>
      </c>
    </row>
    <row r="34" spans="2:2"/>
    <row r="35" spans="2:2"/>
    <row r="36" spans="2:2"/>
  </sheetData>
  <sheetProtection algorithmName="SHA-512" hashValue="EaZJIspfHh7C16VbcI3ccpNjnImiX7y1tHs3beQc9/t2rNHM2YPM8X6a56SMVCeoTNkOvpbjWBff6eTy497sng==" saltValue="2rnnIeIIMV1R2Lk2AT/VWw==" spinCount="100000" sheet="1" objects="1" scenarios="1" autoFilter="0"/>
  <mergeCells count="16">
    <mergeCell ref="B17:H17"/>
    <mergeCell ref="I17:AC17"/>
    <mergeCell ref="X1:AD3"/>
    <mergeCell ref="E3:W3"/>
    <mergeCell ref="B5:AD5"/>
    <mergeCell ref="B7:AD7"/>
    <mergeCell ref="B9:AD9"/>
    <mergeCell ref="B11:AD11"/>
    <mergeCell ref="I13:AC13"/>
    <mergeCell ref="B15:H15"/>
    <mergeCell ref="I15:AC15"/>
    <mergeCell ref="B19:H19"/>
    <mergeCell ref="I19:AC19"/>
    <mergeCell ref="I21:AC21"/>
    <mergeCell ref="I23:AC23"/>
    <mergeCell ref="I25:AC25"/>
  </mergeCells>
  <pageMargins left="0.3" right="0.3" top="0.3" bottom="0.7" header="0.3" footer="0.3"/>
  <pageSetup orientation="portrait" horizontalDpi="90" verticalDpi="90" r:id="rId1"/>
  <headerFooter scaleWithDoc="0">
    <oddFooter>&amp;LMPFA SRF Application Forms&amp;C&amp;A&amp;Rpage &amp;P of &amp;N</oddFooter>
  </headerFooter>
  <drawing r:id="rId2"/>
  <legacyDrawing r:id="rId3"/>
  <oleObjects>
    <mc:AlternateContent xmlns:mc="http://schemas.openxmlformats.org/markup-compatibility/2006">
      <mc:Choice Requires="x14">
        <oleObject progId="Acrobat Document" dvAspect="DVASPECT_ICON" shapeId="37889" r:id="rId4">
          <objectPr defaultSize="0" r:id="rId5">
            <anchor moveWithCells="1">
              <from>
                <xdr:col>3</xdr:col>
                <xdr:colOff>0</xdr:colOff>
                <xdr:row>28</xdr:row>
                <xdr:rowOff>0</xdr:rowOff>
              </from>
              <to>
                <xdr:col>6</xdr:col>
                <xdr:colOff>171450</xdr:colOff>
                <xdr:row>35</xdr:row>
                <xdr:rowOff>69850</xdr:rowOff>
              </to>
            </anchor>
          </objectPr>
        </oleObject>
      </mc:Choice>
      <mc:Fallback>
        <oleObject progId="Acrobat Document" dvAspect="DVASPECT_ICON" shapeId="37889" r:id="rId4"/>
      </mc:Fallback>
    </mc:AlternateContent>
  </oleObjec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DE02A-D621-466F-96B5-E4E74611C071}">
  <sheetPr codeName="Sheet20">
    <pageSetUpPr fitToPage="1"/>
  </sheetPr>
  <dimension ref="A1:G343"/>
  <sheetViews>
    <sheetView showGridLines="0" showZeros="0" zoomScaleNormal="100" workbookViewId="0">
      <pane ySplit="2" topLeftCell="A3" activePane="bottomLeft" state="frozen"/>
      <selection pane="bottomLeft" activeCell="A3" sqref="A3"/>
      <selection activeCell="A3" sqref="A3"/>
    </sheetView>
  </sheetViews>
  <sheetFormatPr defaultColWidth="12.5703125" defaultRowHeight="14.45"/>
  <cols>
    <col min="1" max="1" width="0.7109375" customWidth="1"/>
    <col min="2" max="2" width="40.5703125" customWidth="1"/>
    <col min="3" max="3" width="26.5703125" customWidth="1"/>
    <col min="4" max="4" width="9.7109375" customWidth="1"/>
    <col min="5" max="5" width="14.5703125" customWidth="1"/>
    <col min="6" max="6" width="29.5703125" customWidth="1"/>
    <col min="7" max="7" width="8.7109375" customWidth="1"/>
  </cols>
  <sheetData>
    <row r="1" spans="1:7" ht="25.9" customHeight="1">
      <c r="C1" s="32" t="s">
        <v>516</v>
      </c>
      <c r="D1" s="31"/>
      <c r="E1" s="31"/>
      <c r="F1" s="31"/>
      <c r="G1" s="31"/>
    </row>
    <row r="2" spans="1:7" ht="36" customHeight="1">
      <c r="A2" s="10"/>
      <c r="B2" s="45" t="s">
        <v>517</v>
      </c>
      <c r="C2" s="37" t="s">
        <v>518</v>
      </c>
      <c r="D2" s="37" t="s">
        <v>519</v>
      </c>
      <c r="E2" s="37" t="s">
        <v>520</v>
      </c>
      <c r="F2" s="37" t="s">
        <v>521</v>
      </c>
      <c r="G2" s="37" t="s">
        <v>522</v>
      </c>
    </row>
    <row r="3" spans="1:7" ht="43.5">
      <c r="B3" s="48" t="str">
        <f>C3&amp;CHAR(10)&amp;D3&amp;"_"&amp;E3&amp;"_2026 IUP Part "&amp;G3&amp;CHAR(10)&amp;F3</f>
        <v>Ada
CW_280586-PS03_2026 IUP Part B
Rehab collection</v>
      </c>
      <c r="C3" s="49" t="s">
        <v>523</v>
      </c>
      <c r="D3" s="50" t="s">
        <v>347</v>
      </c>
      <c r="E3" s="50" t="s">
        <v>524</v>
      </c>
      <c r="F3" s="49" t="s">
        <v>525</v>
      </c>
      <c r="G3" s="50" t="s">
        <v>526</v>
      </c>
    </row>
    <row r="4" spans="1:7" ht="43.5">
      <c r="B4" s="48" t="str">
        <f t="shared" ref="B4:B44" si="0">C4&amp;CHAR(10)&amp;D4&amp;"_"&amp;E4&amp;"_2026 IUP Part "&amp;G4&amp;CHAR(10)&amp;F4</f>
        <v>Ada
DW_1540001-03_2026 IUP Part B
Watermain - Repl Various Areas</v>
      </c>
      <c r="C4" s="49" t="s">
        <v>523</v>
      </c>
      <c r="D4" s="50" t="s">
        <v>348</v>
      </c>
      <c r="E4" s="50" t="s">
        <v>527</v>
      </c>
      <c r="F4" s="49" t="s">
        <v>528</v>
      </c>
      <c r="G4" s="50" t="s">
        <v>526</v>
      </c>
    </row>
    <row r="5" spans="1:7" ht="43.5">
      <c r="B5" s="48" t="str">
        <f t="shared" si="0"/>
        <v>Adrian
DW_1530001-02_2026 IUP Part A
Treatment - System Improvements</v>
      </c>
      <c r="C5" s="49" t="s">
        <v>529</v>
      </c>
      <c r="D5" s="50" t="s">
        <v>348</v>
      </c>
      <c r="E5" s="50" t="s">
        <v>530</v>
      </c>
      <c r="F5" s="49" t="s">
        <v>531</v>
      </c>
      <c r="G5" s="50" t="s">
        <v>532</v>
      </c>
    </row>
    <row r="6" spans="1:7" ht="43.5">
      <c r="B6" s="48" t="str">
        <f t="shared" si="0"/>
        <v>Albert Lea
CW_280817-PS02_2026 IUP Part B
Adv trmt - phos, rehab treatment</v>
      </c>
      <c r="C6" s="49" t="s">
        <v>533</v>
      </c>
      <c r="D6" s="50" t="s">
        <v>347</v>
      </c>
      <c r="E6" s="50" t="s">
        <v>534</v>
      </c>
      <c r="F6" s="49" t="s">
        <v>535</v>
      </c>
      <c r="G6" s="50" t="s">
        <v>526</v>
      </c>
    </row>
    <row r="7" spans="1:7" ht="43.5">
      <c r="B7" s="48" t="str">
        <f t="shared" si="0"/>
        <v>Alexandria LASD
CW_280821-PS01_2026 IUP Part B
Adv trmt - phos, expand treatment</v>
      </c>
      <c r="C7" s="49" t="s">
        <v>536</v>
      </c>
      <c r="D7" s="50" t="s">
        <v>347</v>
      </c>
      <c r="E7" s="50" t="s">
        <v>537</v>
      </c>
      <c r="F7" s="49" t="s">
        <v>538</v>
      </c>
      <c r="G7" s="50" t="s">
        <v>526</v>
      </c>
    </row>
    <row r="8" spans="1:7" ht="43.5">
      <c r="B8" s="48" t="str">
        <f t="shared" si="0"/>
        <v>Amboy
CW_281086-PS01_2026 IUP Part B
rehab collection, citywide</v>
      </c>
      <c r="C8" s="49" t="s">
        <v>539</v>
      </c>
      <c r="D8" s="50" t="s">
        <v>347</v>
      </c>
      <c r="E8" s="50" t="s">
        <v>540</v>
      </c>
      <c r="F8" s="49" t="s">
        <v>541</v>
      </c>
      <c r="G8" s="50" t="s">
        <v>526</v>
      </c>
    </row>
    <row r="9" spans="1:7" ht="43.5">
      <c r="B9" s="48" t="str">
        <f t="shared" si="0"/>
        <v>Amboy
DW_1070001-01_2026 IUP Part B
Watermain - Repl North St.,Loop Radke St</v>
      </c>
      <c r="C9" s="49" t="s">
        <v>539</v>
      </c>
      <c r="D9" s="50" t="s">
        <v>348</v>
      </c>
      <c r="E9" s="50" t="s">
        <v>542</v>
      </c>
      <c r="F9" s="49" t="s">
        <v>543</v>
      </c>
      <c r="G9" s="50" t="s">
        <v>526</v>
      </c>
    </row>
    <row r="10" spans="1:7" ht="43.5">
      <c r="B10" s="48" t="str">
        <f t="shared" si="0"/>
        <v>Amboy
DW_1070001-05_2026 IUP Part B
Treatment - TP Improvements</v>
      </c>
      <c r="C10" s="49" t="s">
        <v>539</v>
      </c>
      <c r="D10" s="50" t="s">
        <v>348</v>
      </c>
      <c r="E10" s="50" t="s">
        <v>544</v>
      </c>
      <c r="F10" s="49" t="s">
        <v>545</v>
      </c>
      <c r="G10" s="50" t="s">
        <v>526</v>
      </c>
    </row>
    <row r="11" spans="1:7" ht="43.5">
      <c r="B11" s="48" t="str">
        <f t="shared" si="0"/>
        <v>Annandale-Maple Lake-Howard Lake WWC
CW_280658-PS01_2026 IUP Part A
Adv trmt - phos, rehab treatment</v>
      </c>
      <c r="C11" s="49" t="s">
        <v>546</v>
      </c>
      <c r="D11" s="50" t="s">
        <v>347</v>
      </c>
      <c r="E11" s="50" t="s">
        <v>547</v>
      </c>
      <c r="F11" s="49" t="s">
        <v>535</v>
      </c>
      <c r="G11" s="50" t="s">
        <v>532</v>
      </c>
    </row>
    <row r="12" spans="1:7" ht="43.5">
      <c r="B12" s="48" t="str">
        <f t="shared" si="0"/>
        <v>Annandale-Maple Lake-Howard Lake WWC
CW_281062-PS01_2026 IUP Part B
Rehab treatment</v>
      </c>
      <c r="C12" s="49" t="s">
        <v>546</v>
      </c>
      <c r="D12" s="50" t="s">
        <v>347</v>
      </c>
      <c r="E12" s="50" t="s">
        <v>548</v>
      </c>
      <c r="F12" s="49" t="s">
        <v>549</v>
      </c>
      <c r="G12" s="50" t="s">
        <v>526</v>
      </c>
    </row>
    <row r="13" spans="1:7" ht="43.5">
      <c r="B13" s="48" t="str">
        <f t="shared" si="0"/>
        <v>Appleton
CW_280758-PS02_2026 IUP Part B
Rehab collection, Ph 2</v>
      </c>
      <c r="C13" s="49" t="s">
        <v>550</v>
      </c>
      <c r="D13" s="50" t="s">
        <v>347</v>
      </c>
      <c r="E13" s="50" t="s">
        <v>551</v>
      </c>
      <c r="F13" s="49" t="s">
        <v>552</v>
      </c>
      <c r="G13" s="50" t="s">
        <v>526</v>
      </c>
    </row>
    <row r="14" spans="1:7" ht="43.5">
      <c r="B14" s="48" t="str">
        <f t="shared" si="0"/>
        <v>Appleton
CW_280819-PS01_2026 IUP Part B
Rehab collection, Ph 2</v>
      </c>
      <c r="C14" s="49" t="s">
        <v>550</v>
      </c>
      <c r="D14" s="50" t="s">
        <v>347</v>
      </c>
      <c r="E14" s="50" t="s">
        <v>553</v>
      </c>
      <c r="F14" s="49" t="s">
        <v>552</v>
      </c>
      <c r="G14" s="50" t="s">
        <v>526</v>
      </c>
    </row>
    <row r="15" spans="1:7" ht="43.5">
      <c r="B15" s="48" t="str">
        <f t="shared" si="0"/>
        <v>Appleton
CW_280916-PS01_2026 IUP Part B
Adv trmt - phos, biosolids</v>
      </c>
      <c r="C15" s="49" t="s">
        <v>550</v>
      </c>
      <c r="D15" s="50" t="s">
        <v>347</v>
      </c>
      <c r="E15" s="50" t="s">
        <v>554</v>
      </c>
      <c r="F15" s="49" t="s">
        <v>555</v>
      </c>
      <c r="G15" s="50" t="s">
        <v>526</v>
      </c>
    </row>
    <row r="16" spans="1:7" ht="43.5">
      <c r="B16" s="48" t="str">
        <f t="shared" si="0"/>
        <v>Appleton
DW_1760001-03_2026 IUP Part B
Watermain - Replace 20 Blocks</v>
      </c>
      <c r="C16" s="49" t="s">
        <v>550</v>
      </c>
      <c r="D16" s="50" t="s">
        <v>348</v>
      </c>
      <c r="E16" s="50" t="s">
        <v>556</v>
      </c>
      <c r="F16" s="49" t="s">
        <v>557</v>
      </c>
      <c r="G16" s="50" t="s">
        <v>526</v>
      </c>
    </row>
    <row r="17" spans="2:7" ht="57.95">
      <c r="B17" s="48" t="str">
        <f t="shared" si="0"/>
        <v>Ashby
CW_280984-PS01_2026 IUP Part B
Rehab treatment, pond expansion, new spray irrigation</v>
      </c>
      <c r="C17" s="49" t="s">
        <v>558</v>
      </c>
      <c r="D17" s="50" t="s">
        <v>347</v>
      </c>
      <c r="E17" s="50" t="s">
        <v>559</v>
      </c>
      <c r="F17" s="49" t="s">
        <v>560</v>
      </c>
      <c r="G17" s="50" t="s">
        <v>526</v>
      </c>
    </row>
    <row r="18" spans="2:7" ht="43.5">
      <c r="B18" s="48" t="str">
        <f t="shared" si="0"/>
        <v>Atwater
DW_1340001-09_2026 IUP Part A
Treatment - Manganese Treatment &amp; Well</v>
      </c>
      <c r="C18" s="49" t="s">
        <v>561</v>
      </c>
      <c r="D18" s="50" t="s">
        <v>348</v>
      </c>
      <c r="E18" s="50" t="s">
        <v>562</v>
      </c>
      <c r="F18" s="49" t="s">
        <v>563</v>
      </c>
      <c r="G18" s="50" t="s">
        <v>532</v>
      </c>
    </row>
    <row r="19" spans="2:7" ht="43.5">
      <c r="B19" s="48" t="str">
        <f t="shared" si="0"/>
        <v>Aurora
CW_280694-PS02_2026 IUP Part B
Rehab collection and treatment</v>
      </c>
      <c r="C19" s="49" t="s">
        <v>564</v>
      </c>
      <c r="D19" s="50" t="s">
        <v>347</v>
      </c>
      <c r="E19" s="50" t="s">
        <v>565</v>
      </c>
      <c r="F19" s="49" t="s">
        <v>566</v>
      </c>
      <c r="G19" s="50" t="s">
        <v>526</v>
      </c>
    </row>
    <row r="20" spans="2:7" ht="43.5">
      <c r="B20" s="48" t="str">
        <f t="shared" si="0"/>
        <v>Aurora
DW_1690002-07_2026 IUP Part A
Watermain - W 1st Ave. N. Reconstruction</v>
      </c>
      <c r="C20" s="49" t="s">
        <v>564</v>
      </c>
      <c r="D20" s="50" t="s">
        <v>348</v>
      </c>
      <c r="E20" s="50" t="s">
        <v>567</v>
      </c>
      <c r="F20" s="49" t="s">
        <v>568</v>
      </c>
      <c r="G20" s="50" t="s">
        <v>532</v>
      </c>
    </row>
    <row r="21" spans="2:7" ht="43.5">
      <c r="B21" s="48" t="str">
        <f t="shared" si="0"/>
        <v>Aurora
DW_1690002-09_2026 IUP Part A
Watermain - W3rd Ave/Main St Replacement</v>
      </c>
      <c r="C21" s="49" t="s">
        <v>564</v>
      </c>
      <c r="D21" s="50" t="s">
        <v>348</v>
      </c>
      <c r="E21" s="50" t="s">
        <v>569</v>
      </c>
      <c r="F21" s="49" t="s">
        <v>570</v>
      </c>
      <c r="G21" s="50" t="s">
        <v>532</v>
      </c>
    </row>
    <row r="22" spans="2:7" ht="43.5">
      <c r="B22" s="48" t="str">
        <f t="shared" si="0"/>
        <v>Aurora
DW_1690002-11_2026 IUP Part A
Watermain - 2nd Ave E Replacement</v>
      </c>
      <c r="C22" s="49" t="s">
        <v>564</v>
      </c>
      <c r="D22" s="50" t="s">
        <v>348</v>
      </c>
      <c r="E22" s="50" t="s">
        <v>571</v>
      </c>
      <c r="F22" s="49" t="s">
        <v>572</v>
      </c>
      <c r="G22" s="50" t="s">
        <v>532</v>
      </c>
    </row>
    <row r="23" spans="2:7" ht="43.5">
      <c r="B23" s="48" t="str">
        <f t="shared" si="0"/>
        <v xml:space="preserve">Avoca
DW_1510001-01_2026 IUP Part A
Other - Manganese Connect to Red Rock </v>
      </c>
      <c r="C23" s="49" t="s">
        <v>573</v>
      </c>
      <c r="D23" s="50" t="s">
        <v>348</v>
      </c>
      <c r="E23" s="50" t="s">
        <v>574</v>
      </c>
      <c r="F23" s="49" t="s">
        <v>575</v>
      </c>
      <c r="G23" s="50" t="s">
        <v>532</v>
      </c>
    </row>
    <row r="24" spans="2:7" ht="43.5">
      <c r="B24" s="48" t="str">
        <f t="shared" si="0"/>
        <v>Barnesville
CW_280654-PS01_2026 IUP Part B
Rehab collection</v>
      </c>
      <c r="C24" s="49" t="s">
        <v>576</v>
      </c>
      <c r="D24" s="50" t="s">
        <v>347</v>
      </c>
      <c r="E24" s="50" t="s">
        <v>577</v>
      </c>
      <c r="F24" s="49" t="s">
        <v>525</v>
      </c>
      <c r="G24" s="50" t="s">
        <v>526</v>
      </c>
    </row>
    <row r="25" spans="2:7" ht="43.5">
      <c r="B25" s="48" t="str">
        <f t="shared" si="0"/>
        <v>Battle Lake
DW_1560001-06_2026 IUP Part B
Treatment - PFAS Removal</v>
      </c>
      <c r="C25" s="49" t="s">
        <v>578</v>
      </c>
      <c r="D25" s="50" t="s">
        <v>348</v>
      </c>
      <c r="E25" s="50" t="s">
        <v>579</v>
      </c>
      <c r="F25" s="49" t="s">
        <v>580</v>
      </c>
      <c r="G25" s="50" t="s">
        <v>526</v>
      </c>
    </row>
    <row r="26" spans="2:7" ht="43.5">
      <c r="B26" s="48" t="str">
        <f t="shared" si="0"/>
        <v>Beardsley
DW_1060002-02_2026 IUP Part B
Watermain - Replace &amp; Loop</v>
      </c>
      <c r="C26" s="49" t="s">
        <v>581</v>
      </c>
      <c r="D26" s="50" t="s">
        <v>348</v>
      </c>
      <c r="E26" s="50" t="s">
        <v>582</v>
      </c>
      <c r="F26" s="49" t="s">
        <v>583</v>
      </c>
      <c r="G26" s="50" t="s">
        <v>526</v>
      </c>
    </row>
    <row r="27" spans="2:7" ht="43.5">
      <c r="B27" s="48" t="str">
        <f t="shared" si="0"/>
        <v>Beardsley
DW_1060002-03_2026 IUP Part B
Storage - Tower Interior Recoat</v>
      </c>
      <c r="C27" s="49" t="s">
        <v>581</v>
      </c>
      <c r="D27" s="50" t="s">
        <v>348</v>
      </c>
      <c r="E27" s="50" t="s">
        <v>584</v>
      </c>
      <c r="F27" s="49" t="s">
        <v>585</v>
      </c>
      <c r="G27" s="50" t="s">
        <v>526</v>
      </c>
    </row>
    <row r="28" spans="2:7" ht="43.5">
      <c r="B28" s="48" t="str">
        <f t="shared" si="0"/>
        <v>Beardsley
DW_1060002-06_2026 IUP Part B
Conservation - Install Meters</v>
      </c>
      <c r="C28" s="49" t="s">
        <v>581</v>
      </c>
      <c r="D28" s="50" t="s">
        <v>348</v>
      </c>
      <c r="E28" s="50" t="s">
        <v>586</v>
      </c>
      <c r="F28" s="49" t="s">
        <v>587</v>
      </c>
      <c r="G28" s="50" t="s">
        <v>526</v>
      </c>
    </row>
    <row r="29" spans="2:7" ht="43.5">
      <c r="B29" s="48" t="str">
        <f t="shared" si="0"/>
        <v>Beaver Creek
DW_1670001-01_2026 IUP Part A
Other - Manganese Connect to Rock County</v>
      </c>
      <c r="C29" s="49" t="s">
        <v>588</v>
      </c>
      <c r="D29" s="50" t="s">
        <v>348</v>
      </c>
      <c r="E29" s="50" t="s">
        <v>589</v>
      </c>
      <c r="F29" s="49" t="s">
        <v>590</v>
      </c>
      <c r="G29" s="50" t="s">
        <v>532</v>
      </c>
    </row>
    <row r="30" spans="2:7" ht="43.5">
      <c r="B30" s="48" t="str">
        <f t="shared" si="0"/>
        <v>Belle Plaine
CW_280915-PS01_2026 IUP Part B
Adv trmt - phos, rehab/expand</v>
      </c>
      <c r="C30" s="49" t="s">
        <v>591</v>
      </c>
      <c r="D30" s="50" t="s">
        <v>347</v>
      </c>
      <c r="E30" s="50" t="s">
        <v>592</v>
      </c>
      <c r="F30" s="49" t="s">
        <v>593</v>
      </c>
      <c r="G30" s="50" t="s">
        <v>526</v>
      </c>
    </row>
    <row r="31" spans="2:7" ht="43.5">
      <c r="B31" s="48" t="str">
        <f t="shared" si="0"/>
        <v>Bellingham
DW_1370001-01_2026 IUP Part B
Treatment - New Plant</v>
      </c>
      <c r="C31" s="49" t="s">
        <v>594</v>
      </c>
      <c r="D31" s="50" t="s">
        <v>348</v>
      </c>
      <c r="E31" s="50" t="s">
        <v>595</v>
      </c>
      <c r="F31" s="49" t="s">
        <v>596</v>
      </c>
      <c r="G31" s="50" t="s">
        <v>526</v>
      </c>
    </row>
    <row r="32" spans="2:7" ht="43.5">
      <c r="B32" s="48" t="str">
        <f t="shared" si="0"/>
        <v>Bellingham
DW_1370001-02_2026 IUP Part B
Storage - Replace Tower</v>
      </c>
      <c r="C32" s="49" t="s">
        <v>594</v>
      </c>
      <c r="D32" s="50" t="s">
        <v>348</v>
      </c>
      <c r="E32" s="50" t="s">
        <v>597</v>
      </c>
      <c r="F32" s="49" t="s">
        <v>598</v>
      </c>
      <c r="G32" s="50" t="s">
        <v>526</v>
      </c>
    </row>
    <row r="33" spans="2:7" ht="43.5">
      <c r="B33" s="48" t="str">
        <f t="shared" si="0"/>
        <v>Bellingham
DW_1370001-03_2026 IUP Part B
Watermain - Repl CIP</v>
      </c>
      <c r="C33" s="49" t="s">
        <v>594</v>
      </c>
      <c r="D33" s="50" t="s">
        <v>348</v>
      </c>
      <c r="E33" s="50" t="s">
        <v>599</v>
      </c>
      <c r="F33" s="49" t="s">
        <v>600</v>
      </c>
      <c r="G33" s="50" t="s">
        <v>526</v>
      </c>
    </row>
    <row r="34" spans="2:7" ht="43.5">
      <c r="B34" s="48" t="str">
        <f t="shared" si="0"/>
        <v>Bellingham
DW_1370001-04_2026 IUP Part B
Conservation - Install Meters</v>
      </c>
      <c r="C34" s="49" t="s">
        <v>594</v>
      </c>
      <c r="D34" s="50" t="s">
        <v>348</v>
      </c>
      <c r="E34" s="50" t="s">
        <v>601</v>
      </c>
      <c r="F34" s="49" t="s">
        <v>587</v>
      </c>
      <c r="G34" s="50" t="s">
        <v>526</v>
      </c>
    </row>
    <row r="35" spans="2:7" ht="43.5">
      <c r="B35" s="48" t="str">
        <f t="shared" si="0"/>
        <v>Bird Island
DW_1650001-05_2026 IUP Part B
Treatment - Filter Media Replacement</v>
      </c>
      <c r="C35" s="49" t="s">
        <v>602</v>
      </c>
      <c r="D35" s="50" t="s">
        <v>348</v>
      </c>
      <c r="E35" s="50" t="s">
        <v>603</v>
      </c>
      <c r="F35" s="49" t="s">
        <v>604</v>
      </c>
      <c r="G35" s="50" t="s">
        <v>526</v>
      </c>
    </row>
    <row r="36" spans="2:7" ht="43.5">
      <c r="B36" s="48" t="str">
        <f t="shared" si="0"/>
        <v>Bird Island
DW_1650001-09_2026 IUP Part B
Watermain - Phase 1 Replacement</v>
      </c>
      <c r="C36" s="49" t="s">
        <v>602</v>
      </c>
      <c r="D36" s="50" t="s">
        <v>348</v>
      </c>
      <c r="E36" s="50" t="s">
        <v>605</v>
      </c>
      <c r="F36" s="49" t="s">
        <v>606</v>
      </c>
      <c r="G36" s="50" t="s">
        <v>526</v>
      </c>
    </row>
    <row r="37" spans="2:7" ht="43.5">
      <c r="B37" s="48" t="str">
        <f t="shared" si="0"/>
        <v>Bird Island
DW_1650001-10_2026 IUP Part B
Watermain - Phase 2 Replacement</v>
      </c>
      <c r="C37" s="49" t="s">
        <v>602</v>
      </c>
      <c r="D37" s="50" t="s">
        <v>348</v>
      </c>
      <c r="E37" s="50" t="s">
        <v>607</v>
      </c>
      <c r="F37" s="49" t="s">
        <v>608</v>
      </c>
      <c r="G37" s="50" t="s">
        <v>526</v>
      </c>
    </row>
    <row r="38" spans="2:7" ht="43.5">
      <c r="B38" s="48" t="str">
        <f t="shared" si="0"/>
        <v>Biscay
DW_1430001-04_2026 IUP Part B
Treatment - New Treatment Plant</v>
      </c>
      <c r="C38" s="49" t="s">
        <v>609</v>
      </c>
      <c r="D38" s="50" t="s">
        <v>348</v>
      </c>
      <c r="E38" s="50" t="s">
        <v>610</v>
      </c>
      <c r="F38" s="49" t="s">
        <v>611</v>
      </c>
      <c r="G38" s="50" t="s">
        <v>526</v>
      </c>
    </row>
    <row r="39" spans="2:7" ht="43.5">
      <c r="B39" s="48" t="str">
        <f t="shared" si="0"/>
        <v>Blackduck
DW_1040014-02_2026 IUP Part B
Watermain - Replacement</v>
      </c>
      <c r="C39" s="49" t="s">
        <v>612</v>
      </c>
      <c r="D39" s="50" t="s">
        <v>348</v>
      </c>
      <c r="E39" s="50" t="s">
        <v>613</v>
      </c>
      <c r="F39" s="49" t="s">
        <v>614</v>
      </c>
      <c r="G39" s="50" t="s">
        <v>526</v>
      </c>
    </row>
    <row r="40" spans="2:7" ht="43.5">
      <c r="B40" s="48" t="str">
        <f t="shared" si="0"/>
        <v>Blackduck
DW_1040014-03_2026 IUP Part B
Storage - Tower Rehab</v>
      </c>
      <c r="C40" s="49" t="s">
        <v>612</v>
      </c>
      <c r="D40" s="50" t="s">
        <v>348</v>
      </c>
      <c r="E40" s="50" t="s">
        <v>615</v>
      </c>
      <c r="F40" s="49" t="s">
        <v>616</v>
      </c>
      <c r="G40" s="50" t="s">
        <v>526</v>
      </c>
    </row>
    <row r="41" spans="2:7" ht="43.5">
      <c r="B41" s="48" t="str">
        <f t="shared" si="0"/>
        <v>Blackduck
DW_1040014-04_2026 IUP Part B
Treatment - Plant Rehab</v>
      </c>
      <c r="C41" s="49" t="s">
        <v>612</v>
      </c>
      <c r="D41" s="50" t="s">
        <v>348</v>
      </c>
      <c r="E41" s="50" t="s">
        <v>617</v>
      </c>
      <c r="F41" s="49" t="s">
        <v>618</v>
      </c>
      <c r="G41" s="50" t="s">
        <v>526</v>
      </c>
    </row>
    <row r="42" spans="2:7" ht="43.5">
      <c r="B42" s="48" t="str">
        <f t="shared" si="0"/>
        <v>Blue Earth
CW_281060-PS01_2026 IUP Part B
Rehab collection, South &amp; Central Linton</v>
      </c>
      <c r="C42" s="49" t="s">
        <v>619</v>
      </c>
      <c r="D42" s="50" t="s">
        <v>347</v>
      </c>
      <c r="E42" s="50" t="s">
        <v>620</v>
      </c>
      <c r="F42" s="49" t="s">
        <v>621</v>
      </c>
      <c r="G42" s="50" t="s">
        <v>526</v>
      </c>
    </row>
    <row r="43" spans="2:7" ht="43.5">
      <c r="B43" s="48" t="str">
        <f t="shared" si="0"/>
        <v>Blue Earth
DW_1220001-06_2026 IUP Part B
Watermain - Looping</v>
      </c>
      <c r="C43" s="49" t="s">
        <v>619</v>
      </c>
      <c r="D43" s="50" t="s">
        <v>348</v>
      </c>
      <c r="E43" s="50" t="s">
        <v>622</v>
      </c>
      <c r="F43" s="49" t="s">
        <v>623</v>
      </c>
      <c r="G43" s="50" t="s">
        <v>526</v>
      </c>
    </row>
    <row r="44" spans="2:7" ht="43.5">
      <c r="B44" s="48" t="str">
        <f t="shared" si="0"/>
        <v>Blue Earth
DW_1220001-10_2026 IUP Part B
Watermain - South Linton Area</v>
      </c>
      <c r="C44" s="49" t="s">
        <v>619</v>
      </c>
      <c r="D44" s="50" t="s">
        <v>348</v>
      </c>
      <c r="E44" s="50" t="s">
        <v>624</v>
      </c>
      <c r="F44" s="49" t="s">
        <v>625</v>
      </c>
      <c r="G44" s="50" t="s">
        <v>526</v>
      </c>
    </row>
    <row r="45" spans="2:7" ht="43.5">
      <c r="B45" s="48" t="str">
        <f t="shared" ref="B45:B86" si="1">C45&amp;CHAR(10)&amp;D45&amp;"_"&amp;E45&amp;"_2026 IUP Part "&amp;G45&amp;CHAR(10)&amp;F45</f>
        <v>Braham
CW_280720-PS01a_2026 IUP Part A
Rehab collection and treatment</v>
      </c>
      <c r="C45" s="49" t="s">
        <v>626</v>
      </c>
      <c r="D45" s="50" t="s">
        <v>347</v>
      </c>
      <c r="E45" s="50" t="s">
        <v>627</v>
      </c>
      <c r="F45" s="49" t="s">
        <v>566</v>
      </c>
      <c r="G45" s="50" t="s">
        <v>532</v>
      </c>
    </row>
    <row r="46" spans="2:7" ht="43.5">
      <c r="B46" s="48" t="str">
        <f t="shared" si="1"/>
        <v>Braham
CW_280720-PS01b_2026 IUP Part A
Rehab collection and treatment</v>
      </c>
      <c r="C46" s="49" t="s">
        <v>626</v>
      </c>
      <c r="D46" s="50" t="s">
        <v>347</v>
      </c>
      <c r="E46" s="50" t="s">
        <v>628</v>
      </c>
      <c r="F46" s="49" t="s">
        <v>566</v>
      </c>
      <c r="G46" s="50" t="s">
        <v>532</v>
      </c>
    </row>
    <row r="47" spans="2:7" ht="43.5">
      <c r="B47" s="48" t="str">
        <f t="shared" si="1"/>
        <v>Braham
CW_280720-PS02_2026 IUP Part B
Rehab collection, CR54</v>
      </c>
      <c r="C47" s="49" t="s">
        <v>626</v>
      </c>
      <c r="D47" s="50" t="s">
        <v>347</v>
      </c>
      <c r="E47" s="50" t="s">
        <v>629</v>
      </c>
      <c r="F47" s="49" t="s">
        <v>630</v>
      </c>
      <c r="G47" s="50" t="s">
        <v>526</v>
      </c>
    </row>
    <row r="48" spans="2:7" ht="43.5">
      <c r="B48" s="48" t="str">
        <f t="shared" si="1"/>
        <v>Braham
DW_1300001-06_2026 IUP Part B
Source - W2 Transmission Line</v>
      </c>
      <c r="C48" s="49" t="s">
        <v>626</v>
      </c>
      <c r="D48" s="50" t="s">
        <v>348</v>
      </c>
      <c r="E48" s="50" t="s">
        <v>631</v>
      </c>
      <c r="F48" s="49" t="s">
        <v>632</v>
      </c>
      <c r="G48" s="50" t="s">
        <v>526</v>
      </c>
    </row>
    <row r="49" spans="2:7" ht="43.5">
      <c r="B49" s="48" t="str">
        <f t="shared" si="1"/>
        <v>Braham
DW_1300001-07_2026 IUP Part B
Watermain - Cty 54 Replacement</v>
      </c>
      <c r="C49" s="49" t="s">
        <v>626</v>
      </c>
      <c r="D49" s="50" t="s">
        <v>348</v>
      </c>
      <c r="E49" s="50" t="s">
        <v>633</v>
      </c>
      <c r="F49" s="49" t="s">
        <v>634</v>
      </c>
      <c r="G49" s="50" t="s">
        <v>526</v>
      </c>
    </row>
    <row r="50" spans="2:7" ht="43.5">
      <c r="B50" s="48" t="str">
        <f t="shared" si="1"/>
        <v>Brainerd
DW_1180002-05_2026 IUP Part B
Conservation-Backwsh Collection &amp; System</v>
      </c>
      <c r="C50" s="49" t="s">
        <v>635</v>
      </c>
      <c r="D50" s="50" t="s">
        <v>348</v>
      </c>
      <c r="E50" s="50" t="s">
        <v>636</v>
      </c>
      <c r="F50" s="49" t="s">
        <v>637</v>
      </c>
      <c r="G50" s="50" t="s">
        <v>526</v>
      </c>
    </row>
    <row r="51" spans="2:7" ht="43.5">
      <c r="B51" s="48" t="str">
        <f t="shared" si="1"/>
        <v>Brainerd
DW_1180002-07_2026 IUP Part B
Source - New Wells</v>
      </c>
      <c r="C51" s="49" t="s">
        <v>635</v>
      </c>
      <c r="D51" s="50" t="s">
        <v>348</v>
      </c>
      <c r="E51" s="50" t="s">
        <v>638</v>
      </c>
      <c r="F51" s="49" t="s">
        <v>639</v>
      </c>
      <c r="G51" s="50" t="s">
        <v>526</v>
      </c>
    </row>
    <row r="52" spans="2:7" ht="43.5">
      <c r="B52" s="48" t="str">
        <f t="shared" si="1"/>
        <v>Brewster
CW_280751-PS01_2026 IUP Part A
Adv trmt - phos, rehab treatment</v>
      </c>
      <c r="C52" s="49" t="s">
        <v>640</v>
      </c>
      <c r="D52" s="50" t="s">
        <v>347</v>
      </c>
      <c r="E52" s="50" t="s">
        <v>641</v>
      </c>
      <c r="F52" s="49" t="s">
        <v>535</v>
      </c>
      <c r="G52" s="50" t="s">
        <v>532</v>
      </c>
    </row>
    <row r="53" spans="2:7" ht="43.5">
      <c r="B53" s="48" t="str">
        <f t="shared" si="1"/>
        <v>Brooten
DW_1730005-05_2026 IUP Part B
Source - Replace Wells #1 &amp; #2</v>
      </c>
      <c r="C53" s="49" t="s">
        <v>642</v>
      </c>
      <c r="D53" s="50" t="s">
        <v>348</v>
      </c>
      <c r="E53" s="50" t="s">
        <v>643</v>
      </c>
      <c r="F53" s="49" t="s">
        <v>644</v>
      </c>
      <c r="G53" s="50" t="s">
        <v>526</v>
      </c>
    </row>
    <row r="54" spans="2:7" ht="43.5">
      <c r="B54" s="48" t="str">
        <f t="shared" si="1"/>
        <v xml:space="preserve">Brooten
DW_1730005-06_2026 IUP Part B
Treatment - New Plant, Remove Fe/Mn </v>
      </c>
      <c r="C54" s="49" t="s">
        <v>642</v>
      </c>
      <c r="D54" s="50" t="s">
        <v>348</v>
      </c>
      <c r="E54" s="50" t="s">
        <v>645</v>
      </c>
      <c r="F54" s="49" t="s">
        <v>646</v>
      </c>
      <c r="G54" s="50" t="s">
        <v>526</v>
      </c>
    </row>
    <row r="55" spans="2:7" ht="43.5">
      <c r="B55" s="48" t="str">
        <f t="shared" si="1"/>
        <v>Brooten
DW_1730005-07_2026 IUP Part B
Watermain - Replace &amp; Loop</v>
      </c>
      <c r="C55" s="49" t="s">
        <v>642</v>
      </c>
      <c r="D55" s="50" t="s">
        <v>348</v>
      </c>
      <c r="E55" s="50" t="s">
        <v>647</v>
      </c>
      <c r="F55" s="49" t="s">
        <v>583</v>
      </c>
      <c r="G55" s="50" t="s">
        <v>526</v>
      </c>
    </row>
    <row r="56" spans="2:7" ht="43.5">
      <c r="B56" s="48" t="str">
        <f t="shared" si="1"/>
        <v>Brooten
DW_1730005-08_2026 IUP Part B
Storage - Tower Rehab</v>
      </c>
      <c r="C56" s="49" t="s">
        <v>642</v>
      </c>
      <c r="D56" s="50" t="s">
        <v>348</v>
      </c>
      <c r="E56" s="50" t="s">
        <v>648</v>
      </c>
      <c r="F56" s="49" t="s">
        <v>616</v>
      </c>
      <c r="G56" s="50" t="s">
        <v>526</v>
      </c>
    </row>
    <row r="57" spans="2:7" ht="43.5">
      <c r="B57" s="48" t="str">
        <f t="shared" si="1"/>
        <v>Browerville
CW_280850-PS01_2026 IUP Part A
Rehab collection, Creamery Ave, LS and FM</v>
      </c>
      <c r="C57" s="49" t="s">
        <v>649</v>
      </c>
      <c r="D57" s="50" t="s">
        <v>347</v>
      </c>
      <c r="E57" s="50" t="s">
        <v>650</v>
      </c>
      <c r="F57" s="49" t="s">
        <v>651</v>
      </c>
      <c r="G57" s="50" t="s">
        <v>532</v>
      </c>
    </row>
    <row r="58" spans="2:7" ht="43.5">
      <c r="B58" s="48" t="str">
        <f t="shared" si="1"/>
        <v>Browns Valley
DW_1780001-01_2026 IUP Part B
Watermain - Replace &amp; Loop</v>
      </c>
      <c r="C58" s="49" t="s">
        <v>652</v>
      </c>
      <c r="D58" s="50" t="s">
        <v>348</v>
      </c>
      <c r="E58" s="50" t="s">
        <v>653</v>
      </c>
      <c r="F58" s="49" t="s">
        <v>583</v>
      </c>
      <c r="G58" s="50" t="s">
        <v>526</v>
      </c>
    </row>
    <row r="59" spans="2:7" ht="43.5">
      <c r="B59" s="48" t="str">
        <f t="shared" si="1"/>
        <v>Browns Valley
DW_1780001-03_2026 IUP Part B
Treatment - Manganese Treatment Plant</v>
      </c>
      <c r="C59" s="49" t="s">
        <v>652</v>
      </c>
      <c r="D59" s="50" t="s">
        <v>348</v>
      </c>
      <c r="E59" s="50" t="s">
        <v>654</v>
      </c>
      <c r="F59" s="49" t="s">
        <v>655</v>
      </c>
      <c r="G59" s="50" t="s">
        <v>526</v>
      </c>
    </row>
    <row r="60" spans="2:7" ht="43.5">
      <c r="B60" s="48" t="str">
        <f t="shared" si="1"/>
        <v>Buckman
DW_1490001-01_2026 IUP Part B
Treatment - Manganese Treatment Plant</v>
      </c>
      <c r="C60" s="49" t="s">
        <v>656</v>
      </c>
      <c r="D60" s="50" t="s">
        <v>348</v>
      </c>
      <c r="E60" s="50" t="s">
        <v>657</v>
      </c>
      <c r="F60" s="49" t="s">
        <v>655</v>
      </c>
      <c r="G60" s="50" t="s">
        <v>526</v>
      </c>
    </row>
    <row r="61" spans="2:7" ht="43.5">
      <c r="B61" s="48" t="str">
        <f t="shared" si="1"/>
        <v>Calumet
DW_1310004-05_2026 IUP Part B
Watermain - 4th Ave &amp; Alley</v>
      </c>
      <c r="C61" s="49" t="s">
        <v>658</v>
      </c>
      <c r="D61" s="50" t="s">
        <v>348</v>
      </c>
      <c r="E61" s="50" t="s">
        <v>659</v>
      </c>
      <c r="F61" s="49" t="s">
        <v>660</v>
      </c>
      <c r="G61" s="50" t="s">
        <v>526</v>
      </c>
    </row>
    <row r="62" spans="2:7" ht="43.5">
      <c r="B62" s="48" t="str">
        <f t="shared" si="1"/>
        <v>Calumet
DW_1310004-06_2026 IUP Part B
Watermain - 6th Ave &amp; Shipka St</v>
      </c>
      <c r="C62" s="49" t="s">
        <v>658</v>
      </c>
      <c r="D62" s="50" t="s">
        <v>348</v>
      </c>
      <c r="E62" s="50" t="s">
        <v>661</v>
      </c>
      <c r="F62" s="49" t="s">
        <v>662</v>
      </c>
      <c r="G62" s="50" t="s">
        <v>526</v>
      </c>
    </row>
    <row r="63" spans="2:7" ht="43.5">
      <c r="B63" s="48" t="str">
        <f t="shared" si="1"/>
        <v>Calumet
DW_1310004-07_2026 IUP Part B
Watermain - Buckmaster Rd to 7th/8th</v>
      </c>
      <c r="C63" s="49" t="s">
        <v>658</v>
      </c>
      <c r="D63" s="50" t="s">
        <v>348</v>
      </c>
      <c r="E63" s="50" t="s">
        <v>663</v>
      </c>
      <c r="F63" s="49" t="s">
        <v>664</v>
      </c>
      <c r="G63" s="50" t="s">
        <v>526</v>
      </c>
    </row>
    <row r="64" spans="2:7" ht="43.5">
      <c r="B64" s="48" t="str">
        <f t="shared" si="1"/>
        <v>Calumet
DW_1310004-08_2026 IUP Part B
Watermain - 9th Ave &amp; Morgan St</v>
      </c>
      <c r="C64" s="49" t="s">
        <v>658</v>
      </c>
      <c r="D64" s="50" t="s">
        <v>348</v>
      </c>
      <c r="E64" s="50" t="s">
        <v>665</v>
      </c>
      <c r="F64" s="49" t="s">
        <v>666</v>
      </c>
      <c r="G64" s="50" t="s">
        <v>526</v>
      </c>
    </row>
    <row r="65" spans="2:7" ht="43.5">
      <c r="B65" s="48" t="str">
        <f t="shared" si="1"/>
        <v>Campbell
DW_1840003-01_2026 IUP Part B
Source - New Well &amp; Seal Well No. 1</v>
      </c>
      <c r="C65" s="49" t="s">
        <v>667</v>
      </c>
      <c r="D65" s="50" t="s">
        <v>348</v>
      </c>
      <c r="E65" s="50" t="s">
        <v>668</v>
      </c>
      <c r="F65" s="49" t="s">
        <v>669</v>
      </c>
      <c r="G65" s="50" t="s">
        <v>526</v>
      </c>
    </row>
    <row r="66" spans="2:7" ht="43.5">
      <c r="B66" s="48" t="str">
        <f t="shared" si="1"/>
        <v>Campbell
DW_1840003-02_2026 IUP Part B
Storage - New 40,000 Gal GSR w/chem feed</v>
      </c>
      <c r="C66" s="49" t="s">
        <v>667</v>
      </c>
      <c r="D66" s="50" t="s">
        <v>348</v>
      </c>
      <c r="E66" s="50" t="s">
        <v>670</v>
      </c>
      <c r="F66" s="49" t="s">
        <v>671</v>
      </c>
      <c r="G66" s="50" t="s">
        <v>526</v>
      </c>
    </row>
    <row r="67" spans="2:7" ht="43.5">
      <c r="B67" s="48" t="str">
        <f t="shared" si="1"/>
        <v>Campbell
DW_1840003-03_2026 IUP Part B
Watermain - Looping in Various Areas</v>
      </c>
      <c r="C67" s="49" t="s">
        <v>667</v>
      </c>
      <c r="D67" s="50" t="s">
        <v>348</v>
      </c>
      <c r="E67" s="50" t="s">
        <v>672</v>
      </c>
      <c r="F67" s="49" t="s">
        <v>673</v>
      </c>
      <c r="G67" s="50" t="s">
        <v>526</v>
      </c>
    </row>
    <row r="68" spans="2:7" ht="43.5">
      <c r="B68" s="48" t="str">
        <f t="shared" si="1"/>
        <v>Chisago City
DW_1130003-01_2026 IUP Part B
Treatment - Wellhouses Improvements</v>
      </c>
      <c r="C68" s="49" t="s">
        <v>674</v>
      </c>
      <c r="D68" s="50" t="s">
        <v>348</v>
      </c>
      <c r="E68" s="50" t="s">
        <v>675</v>
      </c>
      <c r="F68" s="49" t="s">
        <v>676</v>
      </c>
      <c r="G68" s="50" t="s">
        <v>526</v>
      </c>
    </row>
    <row r="69" spans="2:7" ht="43.5">
      <c r="B69" s="48" t="str">
        <f t="shared" si="1"/>
        <v>Chisago City
DW_1130003-02_2026 IUP Part B
Treatment - W4 Treatment Plant</v>
      </c>
      <c r="C69" s="49" t="s">
        <v>674</v>
      </c>
      <c r="D69" s="50" t="s">
        <v>348</v>
      </c>
      <c r="E69" s="50" t="s">
        <v>677</v>
      </c>
      <c r="F69" s="49" t="s">
        <v>678</v>
      </c>
      <c r="G69" s="50" t="s">
        <v>526</v>
      </c>
    </row>
    <row r="70" spans="2:7" ht="43.5">
      <c r="B70" s="48" t="str">
        <f t="shared" si="1"/>
        <v>Chisholm
CW_280995-PS02_2026 IUP Part B
Rehab collection</v>
      </c>
      <c r="C70" s="49" t="s">
        <v>679</v>
      </c>
      <c r="D70" s="50" t="s">
        <v>347</v>
      </c>
      <c r="E70" s="50" t="s">
        <v>680</v>
      </c>
      <c r="F70" s="49" t="s">
        <v>525</v>
      </c>
      <c r="G70" s="50" t="s">
        <v>526</v>
      </c>
    </row>
    <row r="71" spans="2:7" ht="43.5">
      <c r="B71" s="48" t="str">
        <f t="shared" si="1"/>
        <v>Chisholm
DW_1690007-07_2026 IUP Part B
Watermain - Heritage Manor Area</v>
      </c>
      <c r="C71" s="49" t="s">
        <v>679</v>
      </c>
      <c r="D71" s="50" t="s">
        <v>348</v>
      </c>
      <c r="E71" s="50" t="s">
        <v>681</v>
      </c>
      <c r="F71" s="49" t="s">
        <v>682</v>
      </c>
      <c r="G71" s="50" t="s">
        <v>526</v>
      </c>
    </row>
    <row r="72" spans="2:7" ht="43.5">
      <c r="B72" s="48" t="str">
        <f t="shared" si="1"/>
        <v>Chisholm
DW_1690007-08_2026 IUP Part B
Watermain - 5th St SW</v>
      </c>
      <c r="C72" s="49" t="s">
        <v>679</v>
      </c>
      <c r="D72" s="50" t="s">
        <v>348</v>
      </c>
      <c r="E72" s="50" t="s">
        <v>683</v>
      </c>
      <c r="F72" s="49" t="s">
        <v>684</v>
      </c>
      <c r="G72" s="50" t="s">
        <v>526</v>
      </c>
    </row>
    <row r="73" spans="2:7" ht="43.5">
      <c r="B73" s="48" t="str">
        <f t="shared" si="1"/>
        <v>Clara City
DW_1120001-05_2026 IUP Part B
Watermain -  Distribution Improvements</v>
      </c>
      <c r="C73" s="49" t="s">
        <v>685</v>
      </c>
      <c r="D73" s="50" t="s">
        <v>348</v>
      </c>
      <c r="E73" s="50" t="s">
        <v>686</v>
      </c>
      <c r="F73" s="49" t="s">
        <v>687</v>
      </c>
      <c r="G73" s="50" t="s">
        <v>526</v>
      </c>
    </row>
    <row r="74" spans="2:7" ht="43.5">
      <c r="B74" s="48" t="str">
        <f t="shared" si="1"/>
        <v>Clitherall
DW_1560033-02_2026 IUP Part B
New System - NO3 Connect to Battle Lake</v>
      </c>
      <c r="C74" s="49" t="s">
        <v>688</v>
      </c>
      <c r="D74" s="50" t="s">
        <v>348</v>
      </c>
      <c r="E74" s="50" t="s">
        <v>689</v>
      </c>
      <c r="F74" s="49" t="s">
        <v>690</v>
      </c>
      <c r="G74" s="50" t="s">
        <v>526</v>
      </c>
    </row>
    <row r="75" spans="2:7" ht="43.5">
      <c r="B75" s="48" t="str">
        <f t="shared" si="1"/>
        <v>Cokato
DW_1860006-06_2026 IUP Part B
Watermain - High School Extension</v>
      </c>
      <c r="C75" s="49" t="s">
        <v>691</v>
      </c>
      <c r="D75" s="50" t="s">
        <v>348</v>
      </c>
      <c r="E75" s="50" t="s">
        <v>692</v>
      </c>
      <c r="F75" s="49" t="s">
        <v>693</v>
      </c>
      <c r="G75" s="50" t="s">
        <v>526</v>
      </c>
    </row>
    <row r="76" spans="2:7" ht="43.5">
      <c r="B76" s="48" t="str">
        <f t="shared" si="1"/>
        <v>Coleraine
DW_1310006-07_2026 IUP Part B
Watermain - Roosevelt &amp; Congdon Repl</v>
      </c>
      <c r="C76" s="49" t="s">
        <v>694</v>
      </c>
      <c r="D76" s="50" t="s">
        <v>348</v>
      </c>
      <c r="E76" s="50" t="s">
        <v>695</v>
      </c>
      <c r="F76" s="49" t="s">
        <v>696</v>
      </c>
      <c r="G76" s="50" t="s">
        <v>526</v>
      </c>
    </row>
    <row r="77" spans="2:7" ht="43.5">
      <c r="B77" s="48" t="str">
        <f t="shared" si="1"/>
        <v>Cologne
CW_280350-PS01_2026 IUP Part A
Adv trmt - phos, expand treatment</v>
      </c>
      <c r="C77" s="49" t="s">
        <v>697</v>
      </c>
      <c r="D77" s="50" t="s">
        <v>347</v>
      </c>
      <c r="E77" s="50" t="s">
        <v>698</v>
      </c>
      <c r="F77" s="49" t="s">
        <v>538</v>
      </c>
      <c r="G77" s="50" t="s">
        <v>532</v>
      </c>
    </row>
    <row r="78" spans="2:7" ht="43.5">
      <c r="B78" s="48" t="str">
        <f t="shared" si="1"/>
        <v>Comfrey
CW_280903-PS01_2026 IUP Part B
Rehab collection, CSAH 17</v>
      </c>
      <c r="C78" s="49" t="s">
        <v>699</v>
      </c>
      <c r="D78" s="50" t="s">
        <v>347</v>
      </c>
      <c r="E78" s="50" t="s">
        <v>700</v>
      </c>
      <c r="F78" s="49" t="s">
        <v>701</v>
      </c>
      <c r="G78" s="50" t="s">
        <v>526</v>
      </c>
    </row>
    <row r="79" spans="2:7" ht="43.5">
      <c r="B79" s="48" t="str">
        <f t="shared" si="1"/>
        <v>Comfrey
DW_1080001-10_2026 IUP Part B
Watermain - CSAH 17 Replacement</v>
      </c>
      <c r="C79" s="49" t="s">
        <v>699</v>
      </c>
      <c r="D79" s="50" t="s">
        <v>348</v>
      </c>
      <c r="E79" s="50" t="s">
        <v>702</v>
      </c>
      <c r="F79" s="49" t="s">
        <v>703</v>
      </c>
      <c r="G79" s="50" t="s">
        <v>526</v>
      </c>
    </row>
    <row r="80" spans="2:7" ht="43.5">
      <c r="B80" s="48" t="str">
        <f t="shared" si="1"/>
        <v>Cottonwood
CW_280732-PS01_2026 IUP Part B
Rehab collection</v>
      </c>
      <c r="C80" s="49" t="s">
        <v>704</v>
      </c>
      <c r="D80" s="50" t="s">
        <v>347</v>
      </c>
      <c r="E80" s="50" t="s">
        <v>705</v>
      </c>
      <c r="F80" s="49" t="s">
        <v>525</v>
      </c>
      <c r="G80" s="50" t="s">
        <v>526</v>
      </c>
    </row>
    <row r="81" spans="2:7" ht="43.5">
      <c r="B81" s="48" t="str">
        <f t="shared" si="1"/>
        <v>Cottonwood
DW_1420002-05_2026 IUP Part B
Other - Manganese Connect to LPRWS</v>
      </c>
      <c r="C81" s="49" t="s">
        <v>704</v>
      </c>
      <c r="D81" s="50" t="s">
        <v>348</v>
      </c>
      <c r="E81" s="50" t="s">
        <v>706</v>
      </c>
      <c r="F81" s="49" t="s">
        <v>707</v>
      </c>
      <c r="G81" s="50" t="s">
        <v>526</v>
      </c>
    </row>
    <row r="82" spans="2:7" ht="43.5">
      <c r="B82" s="48" t="str">
        <f t="shared" si="1"/>
        <v>Cromwell
DW_1090007-08_2026 IUP Part B
Treatment - Manganese Treatment Plant</v>
      </c>
      <c r="C82" s="49" t="s">
        <v>708</v>
      </c>
      <c r="D82" s="50" t="s">
        <v>348</v>
      </c>
      <c r="E82" s="50" t="s">
        <v>709</v>
      </c>
      <c r="F82" s="49" t="s">
        <v>655</v>
      </c>
      <c r="G82" s="50" t="s">
        <v>526</v>
      </c>
    </row>
    <row r="83" spans="2:7" ht="43.5">
      <c r="B83" s="48" t="str">
        <f t="shared" si="1"/>
        <v>Cromwell
DW_1090007-09_2026 IUP Part B
Conservation - Meters</v>
      </c>
      <c r="C83" s="49" t="s">
        <v>708</v>
      </c>
      <c r="D83" s="50" t="s">
        <v>348</v>
      </c>
      <c r="E83" s="50" t="s">
        <v>710</v>
      </c>
      <c r="F83" s="49" t="s">
        <v>711</v>
      </c>
      <c r="G83" s="50" t="s">
        <v>526</v>
      </c>
    </row>
    <row r="84" spans="2:7" ht="43.5">
      <c r="B84" s="48" t="str">
        <f t="shared" si="1"/>
        <v>Crosby
CW_280773-PS02_2026 IUP Part B
Rehab collection, ph 2</v>
      </c>
      <c r="C84" s="49" t="s">
        <v>712</v>
      </c>
      <c r="D84" s="50" t="s">
        <v>347</v>
      </c>
      <c r="E84" s="50" t="s">
        <v>713</v>
      </c>
      <c r="F84" s="49" t="s">
        <v>714</v>
      </c>
      <c r="G84" s="50" t="s">
        <v>526</v>
      </c>
    </row>
    <row r="85" spans="2:7" ht="43.5">
      <c r="B85" s="48" t="str">
        <f t="shared" si="1"/>
        <v>Crosby
DW_1180008-14_2026 IUP Part B
Watermain - Phase 3B Imp.2026</v>
      </c>
      <c r="C85" s="49" t="s">
        <v>712</v>
      </c>
      <c r="D85" s="50" t="s">
        <v>348</v>
      </c>
      <c r="E85" s="50" t="s">
        <v>715</v>
      </c>
      <c r="F85" s="49" t="s">
        <v>716</v>
      </c>
      <c r="G85" s="50" t="s">
        <v>526</v>
      </c>
    </row>
    <row r="86" spans="2:7" ht="43.5">
      <c r="B86" s="48" t="str">
        <f t="shared" si="1"/>
        <v>Cuyuna
DW_1180011-04_2026 IUP Part B
Source - Repl with Wells #2 &amp; #3/Treat</v>
      </c>
      <c r="C86" s="49" t="s">
        <v>717</v>
      </c>
      <c r="D86" s="50" t="s">
        <v>348</v>
      </c>
      <c r="E86" s="50" t="s">
        <v>718</v>
      </c>
      <c r="F86" s="49" t="s">
        <v>719</v>
      </c>
      <c r="G86" s="50" t="s">
        <v>526</v>
      </c>
    </row>
    <row r="87" spans="2:7" ht="43.5">
      <c r="B87" s="48" t="str">
        <f t="shared" ref="B87:B132" si="2">C87&amp;CHAR(10)&amp;D87&amp;"_"&amp;E87&amp;"_2026 IUP Part "&amp;G87&amp;CHAR(10)&amp;F87</f>
        <v>Cuyuna
DW_1180011-05_2026 IUP Part B
Storage - Replace with New Tower</v>
      </c>
      <c r="C87" s="49" t="s">
        <v>717</v>
      </c>
      <c r="D87" s="50" t="s">
        <v>348</v>
      </c>
      <c r="E87" s="50" t="s">
        <v>720</v>
      </c>
      <c r="F87" s="49" t="s">
        <v>721</v>
      </c>
      <c r="G87" s="50" t="s">
        <v>526</v>
      </c>
    </row>
    <row r="88" spans="2:7" ht="43.5">
      <c r="B88" s="48" t="str">
        <f t="shared" si="2"/>
        <v>Cuyuna
DW_1180011-06_2026 IUP Part B
Watermain - Replace for City</v>
      </c>
      <c r="C88" s="49" t="s">
        <v>717</v>
      </c>
      <c r="D88" s="50" t="s">
        <v>348</v>
      </c>
      <c r="E88" s="50" t="s">
        <v>722</v>
      </c>
      <c r="F88" s="49" t="s">
        <v>723</v>
      </c>
      <c r="G88" s="50" t="s">
        <v>526</v>
      </c>
    </row>
    <row r="89" spans="2:7" ht="43.5">
      <c r="B89" s="48" t="str">
        <f t="shared" si="2"/>
        <v>Cuyuna
DW_1180011-07_2026 IUP Part B
Conservation - Replace Meters</v>
      </c>
      <c r="C89" s="49" t="s">
        <v>717</v>
      </c>
      <c r="D89" s="50" t="s">
        <v>348</v>
      </c>
      <c r="E89" s="50" t="s">
        <v>724</v>
      </c>
      <c r="F89" s="49" t="s">
        <v>725</v>
      </c>
      <c r="G89" s="50" t="s">
        <v>526</v>
      </c>
    </row>
    <row r="90" spans="2:7" ht="43.5">
      <c r="B90" s="48" t="str">
        <f t="shared" si="2"/>
        <v>Cyrus
CW_281077-PS01_2026 IUP Part B
Rehab collection and treatment</v>
      </c>
      <c r="C90" s="49" t="s">
        <v>726</v>
      </c>
      <c r="D90" s="50" t="s">
        <v>347</v>
      </c>
      <c r="E90" s="50" t="s">
        <v>727</v>
      </c>
      <c r="F90" s="49" t="s">
        <v>566</v>
      </c>
      <c r="G90" s="50" t="s">
        <v>526</v>
      </c>
    </row>
    <row r="91" spans="2:7" ht="43.5">
      <c r="B91" s="48" t="str">
        <f t="shared" si="2"/>
        <v>Cyrus
DW_1610001-04_2026 IUP Part B
Watermain - Phase 1 Replacment</v>
      </c>
      <c r="C91" s="49" t="s">
        <v>726</v>
      </c>
      <c r="D91" s="50" t="s">
        <v>348</v>
      </c>
      <c r="E91" s="50" t="s">
        <v>728</v>
      </c>
      <c r="F91" s="49" t="s">
        <v>729</v>
      </c>
      <c r="G91" s="50" t="s">
        <v>526</v>
      </c>
    </row>
    <row r="92" spans="2:7" ht="43.5">
      <c r="B92" s="48" t="str">
        <f t="shared" si="2"/>
        <v>Darwin
DW_1470002-04_2026 IUP Part A
Watermain - 1st St &amp; Loop</v>
      </c>
      <c r="C92" s="49" t="s">
        <v>730</v>
      </c>
      <c r="D92" s="50" t="s">
        <v>348</v>
      </c>
      <c r="E92" s="50" t="s">
        <v>731</v>
      </c>
      <c r="F92" s="49" t="s">
        <v>732</v>
      </c>
      <c r="G92" s="50" t="s">
        <v>532</v>
      </c>
    </row>
    <row r="93" spans="2:7" ht="43.5">
      <c r="B93" s="48" t="str">
        <f t="shared" si="2"/>
        <v>Dawson
DW_1370003-06_2026 IUP Part A
Treatment - Plant Rehab</v>
      </c>
      <c r="C93" s="49" t="s">
        <v>733</v>
      </c>
      <c r="D93" s="50" t="s">
        <v>348</v>
      </c>
      <c r="E93" s="50" t="s">
        <v>734</v>
      </c>
      <c r="F93" s="49" t="s">
        <v>618</v>
      </c>
      <c r="G93" s="50" t="s">
        <v>532</v>
      </c>
    </row>
    <row r="94" spans="2:7" ht="43.5">
      <c r="B94" s="48" t="str">
        <f t="shared" si="2"/>
        <v>Deer River
DW_1310007-05_2026 IUP Part B
Treatment - Wellhouse 4 Rehab</v>
      </c>
      <c r="C94" s="49" t="s">
        <v>735</v>
      </c>
      <c r="D94" s="50" t="s">
        <v>348</v>
      </c>
      <c r="E94" s="50" t="s">
        <v>736</v>
      </c>
      <c r="F94" s="49" t="s">
        <v>737</v>
      </c>
      <c r="G94" s="50" t="s">
        <v>526</v>
      </c>
    </row>
    <row r="95" spans="2:7" ht="43.5">
      <c r="B95" s="48" t="str">
        <f t="shared" si="2"/>
        <v>Dennison
DW_1250021-01_2026 IUP Part B
Treatment - New TP</v>
      </c>
      <c r="C95" s="49" t="s">
        <v>738</v>
      </c>
      <c r="D95" s="50" t="s">
        <v>348</v>
      </c>
      <c r="E95" s="50" t="s">
        <v>739</v>
      </c>
      <c r="F95" s="49" t="s">
        <v>740</v>
      </c>
      <c r="G95" s="50" t="s">
        <v>526</v>
      </c>
    </row>
    <row r="96" spans="2:7" ht="43.5">
      <c r="B96" s="48" t="str">
        <f t="shared" si="2"/>
        <v>Dennison
DW_1250021-02_2026 IUP Part B
Source - New Wells</v>
      </c>
      <c r="C96" s="49" t="s">
        <v>738</v>
      </c>
      <c r="D96" s="50" t="s">
        <v>348</v>
      </c>
      <c r="E96" s="50" t="s">
        <v>741</v>
      </c>
      <c r="F96" s="49" t="s">
        <v>639</v>
      </c>
      <c r="G96" s="50" t="s">
        <v>526</v>
      </c>
    </row>
    <row r="97" spans="2:7" ht="43.5">
      <c r="B97" s="48" t="str">
        <f t="shared" si="2"/>
        <v>Dennison
DW_1250021-04_2026 IUP Part B
Watermain - Looping</v>
      </c>
      <c r="C97" s="49" t="s">
        <v>738</v>
      </c>
      <c r="D97" s="50" t="s">
        <v>348</v>
      </c>
      <c r="E97" s="50" t="s">
        <v>742</v>
      </c>
      <c r="F97" s="49" t="s">
        <v>623</v>
      </c>
      <c r="G97" s="50" t="s">
        <v>526</v>
      </c>
    </row>
    <row r="98" spans="2:7" ht="43.5">
      <c r="B98" s="48" t="str">
        <f t="shared" si="2"/>
        <v>Dexter
DW_1500006-04_2026 IUP Part B
Watermain - Replacement/Looping</v>
      </c>
      <c r="C98" s="49" t="s">
        <v>743</v>
      </c>
      <c r="D98" s="50" t="s">
        <v>348</v>
      </c>
      <c r="E98" s="50" t="s">
        <v>744</v>
      </c>
      <c r="F98" s="49" t="s">
        <v>745</v>
      </c>
      <c r="G98" s="50" t="s">
        <v>526</v>
      </c>
    </row>
    <row r="99" spans="2:7" ht="43.5">
      <c r="B99" s="48" t="str">
        <f t="shared" si="2"/>
        <v>Dodge Center
CW_280719-PS01_2026 IUP Part B
Rehab collection and treatment</v>
      </c>
      <c r="C99" s="49" t="s">
        <v>746</v>
      </c>
      <c r="D99" s="50" t="s">
        <v>347</v>
      </c>
      <c r="E99" s="50" t="s">
        <v>747</v>
      </c>
      <c r="F99" s="49" t="s">
        <v>566</v>
      </c>
      <c r="G99" s="50" t="s">
        <v>526</v>
      </c>
    </row>
    <row r="100" spans="2:7" ht="43.5">
      <c r="B100" s="48" t="str">
        <f t="shared" si="2"/>
        <v>Duluth
DW_1690011-25_2026 IUP Part B
Other - System Wide Corrosion &amp; Painting</v>
      </c>
      <c r="C100" s="49" t="s">
        <v>748</v>
      </c>
      <c r="D100" s="50" t="s">
        <v>348</v>
      </c>
      <c r="E100" s="50" t="s">
        <v>749</v>
      </c>
      <c r="F100" s="49" t="s">
        <v>750</v>
      </c>
      <c r="G100" s="50" t="s">
        <v>526</v>
      </c>
    </row>
    <row r="101" spans="2:7" ht="43.5">
      <c r="B101" s="48" t="str">
        <f t="shared" si="2"/>
        <v>Duluth
DW_1690011-26_2026 IUP Part B
Treatment - TP Rehab</v>
      </c>
      <c r="C101" s="49" t="s">
        <v>748</v>
      </c>
      <c r="D101" s="50" t="s">
        <v>348</v>
      </c>
      <c r="E101" s="50" t="s">
        <v>751</v>
      </c>
      <c r="F101" s="49" t="s">
        <v>752</v>
      </c>
      <c r="G101" s="50" t="s">
        <v>526</v>
      </c>
    </row>
    <row r="102" spans="2:7" ht="43.5">
      <c r="B102" s="48" t="str">
        <f t="shared" si="2"/>
        <v>Duluth
DW_1690011-27_2026 IUP Part B
Storage - Woodland Reservoirs</v>
      </c>
      <c r="C102" s="49" t="s">
        <v>748</v>
      </c>
      <c r="D102" s="50" t="s">
        <v>348</v>
      </c>
      <c r="E102" s="50" t="s">
        <v>753</v>
      </c>
      <c r="F102" s="49" t="s">
        <v>754</v>
      </c>
      <c r="G102" s="50" t="s">
        <v>526</v>
      </c>
    </row>
    <row r="103" spans="2:7" ht="43.5">
      <c r="B103" s="48" t="str">
        <f t="shared" si="2"/>
        <v>Duluth
DW_1690011-28_2026 IUP Part B
Storage - Middle Reservoirs</v>
      </c>
      <c r="C103" s="49" t="s">
        <v>748</v>
      </c>
      <c r="D103" s="50" t="s">
        <v>348</v>
      </c>
      <c r="E103" s="50" t="s">
        <v>755</v>
      </c>
      <c r="F103" s="49" t="s">
        <v>756</v>
      </c>
      <c r="G103" s="50" t="s">
        <v>526</v>
      </c>
    </row>
    <row r="104" spans="2:7" ht="43.5">
      <c r="B104" s="48" t="str">
        <f t="shared" si="2"/>
        <v>Duluth
DW_1690011-29_2026 IUP Part B
Storage - Reservoir Upgrades</v>
      </c>
      <c r="C104" s="49" t="s">
        <v>748</v>
      </c>
      <c r="D104" s="50" t="s">
        <v>348</v>
      </c>
      <c r="E104" s="50" t="s">
        <v>757</v>
      </c>
      <c r="F104" s="49" t="s">
        <v>758</v>
      </c>
      <c r="G104" s="50" t="s">
        <v>526</v>
      </c>
    </row>
    <row r="105" spans="2:7" ht="43.5">
      <c r="B105" s="48" t="str">
        <f t="shared" si="2"/>
        <v>Dunnell
DW_1460002-01_2026 IUP Part B
Other - Manganese Connect to Sherburn</v>
      </c>
      <c r="C105" s="49" t="s">
        <v>759</v>
      </c>
      <c r="D105" s="50" t="s">
        <v>348</v>
      </c>
      <c r="E105" s="50" t="s">
        <v>760</v>
      </c>
      <c r="F105" s="49" t="s">
        <v>761</v>
      </c>
      <c r="G105" s="50" t="s">
        <v>526</v>
      </c>
    </row>
    <row r="106" spans="2:7" ht="43.5">
      <c r="B106" s="48" t="str">
        <f t="shared" si="2"/>
        <v>Eagle Lake
DW_1070002-03_2026 IUP Part B
Treatment - Manganese TP &amp; New Well</v>
      </c>
      <c r="C106" s="49" t="s">
        <v>762</v>
      </c>
      <c r="D106" s="50" t="s">
        <v>348</v>
      </c>
      <c r="E106" s="50" t="s">
        <v>763</v>
      </c>
      <c r="F106" s="49" t="s">
        <v>764</v>
      </c>
      <c r="G106" s="50" t="s">
        <v>526</v>
      </c>
    </row>
    <row r="107" spans="2:7" ht="43.5">
      <c r="B107" s="48" t="str">
        <f t="shared" si="2"/>
        <v>Eden Valley
CW_280978-PS01_2026 IUP Part B
Rehab collection</v>
      </c>
      <c r="C107" s="49" t="s">
        <v>765</v>
      </c>
      <c r="D107" s="50" t="s">
        <v>347</v>
      </c>
      <c r="E107" s="50" t="s">
        <v>766</v>
      </c>
      <c r="F107" s="49" t="s">
        <v>525</v>
      </c>
      <c r="G107" s="50" t="s">
        <v>526</v>
      </c>
    </row>
    <row r="108" spans="2:7" ht="43.5">
      <c r="B108" s="48" t="str">
        <f t="shared" si="2"/>
        <v>Eden Valley
DW_1470012-07_2026 IUP Part B
Watermain - Southwest Improvement Projec</v>
      </c>
      <c r="C108" s="49" t="s">
        <v>765</v>
      </c>
      <c r="D108" s="50" t="s">
        <v>348</v>
      </c>
      <c r="E108" s="50" t="s">
        <v>767</v>
      </c>
      <c r="F108" s="49" t="s">
        <v>768</v>
      </c>
      <c r="G108" s="50" t="s">
        <v>526</v>
      </c>
    </row>
    <row r="109" spans="2:7" ht="43.5">
      <c r="B109" s="48" t="str">
        <f t="shared" si="2"/>
        <v>Elbow Lake
CW_280549-PS01_2026 IUP Part B
Rehab collection and treatment</v>
      </c>
      <c r="C109" s="49" t="s">
        <v>769</v>
      </c>
      <c r="D109" s="50" t="s">
        <v>347</v>
      </c>
      <c r="E109" s="50" t="s">
        <v>770</v>
      </c>
      <c r="F109" s="49" t="s">
        <v>566</v>
      </c>
      <c r="G109" s="50" t="s">
        <v>526</v>
      </c>
    </row>
    <row r="110" spans="2:7" ht="43.5">
      <c r="B110" s="48" t="str">
        <f t="shared" si="2"/>
        <v>Elbow Lake
CW_280979-PS01_2026 IUP Part B
Rehab collection</v>
      </c>
      <c r="C110" s="49" t="s">
        <v>769</v>
      </c>
      <c r="D110" s="50" t="s">
        <v>347</v>
      </c>
      <c r="E110" s="50" t="s">
        <v>771</v>
      </c>
      <c r="F110" s="49" t="s">
        <v>525</v>
      </c>
      <c r="G110" s="50" t="s">
        <v>526</v>
      </c>
    </row>
    <row r="111" spans="2:7" ht="43.5">
      <c r="B111" s="48" t="str">
        <f t="shared" si="2"/>
        <v>Elbow Lake
DW_1260003-08_2026 IUP Part B
Storage - Tower Rehab</v>
      </c>
      <c r="C111" s="49" t="s">
        <v>769</v>
      </c>
      <c r="D111" s="50" t="s">
        <v>348</v>
      </c>
      <c r="E111" s="50" t="s">
        <v>772</v>
      </c>
      <c r="F111" s="49" t="s">
        <v>616</v>
      </c>
      <c r="G111" s="50" t="s">
        <v>526</v>
      </c>
    </row>
    <row r="112" spans="2:7" ht="43.5">
      <c r="B112" s="48" t="str">
        <f t="shared" si="2"/>
        <v>Ely
DW_1690014-04_2026 IUP Part A
Watermain - Raw Water Intake/WM Repl</v>
      </c>
      <c r="C112" s="49" t="s">
        <v>773</v>
      </c>
      <c r="D112" s="50" t="s">
        <v>348</v>
      </c>
      <c r="E112" s="50" t="s">
        <v>774</v>
      </c>
      <c r="F112" s="49" t="s">
        <v>775</v>
      </c>
      <c r="G112" s="50" t="s">
        <v>532</v>
      </c>
    </row>
    <row r="113" spans="2:7" ht="43.5">
      <c r="B113" s="48" t="str">
        <f t="shared" si="2"/>
        <v>Ely
DW_1690014-05_2026 IUP Part B
Watermain - Water Plant to Tower</v>
      </c>
      <c r="C113" s="49" t="s">
        <v>773</v>
      </c>
      <c r="D113" s="50" t="s">
        <v>348</v>
      </c>
      <c r="E113" s="50" t="s">
        <v>776</v>
      </c>
      <c r="F113" s="49" t="s">
        <v>777</v>
      </c>
      <c r="G113" s="50" t="s">
        <v>526</v>
      </c>
    </row>
    <row r="114" spans="2:7" ht="43.5">
      <c r="B114" s="48" t="str">
        <f t="shared" si="2"/>
        <v>Ely
DW_1690014-07_2026 IUP Part B
Watermain - Sheridan St.</v>
      </c>
      <c r="C114" s="49" t="s">
        <v>773</v>
      </c>
      <c r="D114" s="50" t="s">
        <v>348</v>
      </c>
      <c r="E114" s="50" t="s">
        <v>778</v>
      </c>
      <c r="F114" s="49" t="s">
        <v>779</v>
      </c>
      <c r="G114" s="50" t="s">
        <v>526</v>
      </c>
    </row>
    <row r="115" spans="2:7" ht="43.5">
      <c r="B115" s="48" t="str">
        <f t="shared" si="2"/>
        <v>Elysian
DW_1400003-02_2026 IUP Part A
Treatment - Radium Treatment with RO</v>
      </c>
      <c r="C115" s="49" t="s">
        <v>780</v>
      </c>
      <c r="D115" s="50" t="s">
        <v>348</v>
      </c>
      <c r="E115" s="50" t="s">
        <v>781</v>
      </c>
      <c r="F115" s="49" t="s">
        <v>782</v>
      </c>
      <c r="G115" s="50" t="s">
        <v>532</v>
      </c>
    </row>
    <row r="116" spans="2:7" ht="43.5">
      <c r="B116" s="48" t="str">
        <f t="shared" si="2"/>
        <v>Emmons
DW_1240007-01_2026 IUP Part B
Source - New Wells</v>
      </c>
      <c r="C116" s="49" t="s">
        <v>783</v>
      </c>
      <c r="D116" s="50" t="s">
        <v>348</v>
      </c>
      <c r="E116" s="50" t="s">
        <v>784</v>
      </c>
      <c r="F116" s="49" t="s">
        <v>639</v>
      </c>
      <c r="G116" s="50" t="s">
        <v>526</v>
      </c>
    </row>
    <row r="117" spans="2:7" ht="43.5">
      <c r="B117" s="48" t="str">
        <f t="shared" si="2"/>
        <v>Emmons
DW_1240007-02_2026 IUP Part B
Treatment - TP Rehab</v>
      </c>
      <c r="C117" s="49" t="s">
        <v>783</v>
      </c>
      <c r="D117" s="50" t="s">
        <v>348</v>
      </c>
      <c r="E117" s="50" t="s">
        <v>785</v>
      </c>
      <c r="F117" s="49" t="s">
        <v>752</v>
      </c>
      <c r="G117" s="50" t="s">
        <v>526</v>
      </c>
    </row>
    <row r="118" spans="2:7" ht="43.5">
      <c r="B118" s="48" t="str">
        <f t="shared" si="2"/>
        <v>Emmons
DW_1240007-03_2026 IUP Part B
Storage - New Tower</v>
      </c>
      <c r="C118" s="49" t="s">
        <v>783</v>
      </c>
      <c r="D118" s="50" t="s">
        <v>348</v>
      </c>
      <c r="E118" s="50" t="s">
        <v>786</v>
      </c>
      <c r="F118" s="49" t="s">
        <v>787</v>
      </c>
      <c r="G118" s="50" t="s">
        <v>526</v>
      </c>
    </row>
    <row r="119" spans="2:7" ht="43.5">
      <c r="B119" s="48" t="str">
        <f t="shared" si="2"/>
        <v>Eveleth
CW_280833-PS01_2026 IUP Part B
Rehab collection, W First St</v>
      </c>
      <c r="C119" s="49" t="s">
        <v>788</v>
      </c>
      <c r="D119" s="50" t="s">
        <v>347</v>
      </c>
      <c r="E119" s="50" t="s">
        <v>789</v>
      </c>
      <c r="F119" s="49" t="s">
        <v>790</v>
      </c>
      <c r="G119" s="50" t="s">
        <v>526</v>
      </c>
    </row>
    <row r="120" spans="2:7" ht="43.5">
      <c r="B120" s="48" t="str">
        <f t="shared" si="2"/>
        <v>Fairmont
CW_280685-PS01_2026 IUP Part A
Rehab treatment, biosolids improvements</v>
      </c>
      <c r="C120" s="49" t="s">
        <v>791</v>
      </c>
      <c r="D120" s="50" t="s">
        <v>347</v>
      </c>
      <c r="E120" s="50" t="s">
        <v>792</v>
      </c>
      <c r="F120" s="49" t="s">
        <v>793</v>
      </c>
      <c r="G120" s="50" t="s">
        <v>532</v>
      </c>
    </row>
    <row r="121" spans="2:7" ht="43.5">
      <c r="B121" s="48" t="str">
        <f t="shared" si="2"/>
        <v>Fairmont
DW_1460003-02_2026 IUP Part A
Storage - New 2.0 MG Reservoir</v>
      </c>
      <c r="C121" s="49" t="s">
        <v>791</v>
      </c>
      <c r="D121" s="50" t="s">
        <v>348</v>
      </c>
      <c r="E121" s="50" t="s">
        <v>794</v>
      </c>
      <c r="F121" s="49" t="s">
        <v>795</v>
      </c>
      <c r="G121" s="50" t="s">
        <v>532</v>
      </c>
    </row>
    <row r="122" spans="2:7" ht="43.5">
      <c r="B122" s="48" t="str">
        <f t="shared" si="2"/>
        <v>Fertile
DW_1600008-05_2026 IUP Part B
Conservation - Meter Replacement</v>
      </c>
      <c r="C122" s="49" t="s">
        <v>796</v>
      </c>
      <c r="D122" s="50" t="s">
        <v>348</v>
      </c>
      <c r="E122" s="50" t="s">
        <v>797</v>
      </c>
      <c r="F122" s="49" t="s">
        <v>798</v>
      </c>
      <c r="G122" s="50" t="s">
        <v>526</v>
      </c>
    </row>
    <row r="123" spans="2:7" ht="43.5">
      <c r="B123" s="48" t="str">
        <f t="shared" si="2"/>
        <v>Fertile
DW_1600008-06_2026 IUP Part B
Watermain - Replace &amp; Loop</v>
      </c>
      <c r="C123" s="49" t="s">
        <v>796</v>
      </c>
      <c r="D123" s="50" t="s">
        <v>348</v>
      </c>
      <c r="E123" s="50" t="s">
        <v>799</v>
      </c>
      <c r="F123" s="49" t="s">
        <v>583</v>
      </c>
      <c r="G123" s="50" t="s">
        <v>526</v>
      </c>
    </row>
    <row r="124" spans="2:7" ht="43.5">
      <c r="B124" s="48" t="str">
        <f t="shared" si="2"/>
        <v>Franklin
DW_1650006-06_2026 IUP Part A
Watermain - Looping</v>
      </c>
      <c r="C124" s="49" t="s">
        <v>800</v>
      </c>
      <c r="D124" s="50" t="s">
        <v>348</v>
      </c>
      <c r="E124" s="50" t="s">
        <v>801</v>
      </c>
      <c r="F124" s="49" t="s">
        <v>623</v>
      </c>
      <c r="G124" s="50" t="s">
        <v>532</v>
      </c>
    </row>
    <row r="125" spans="2:7" ht="43.5">
      <c r="B125" s="48" t="str">
        <f t="shared" si="2"/>
        <v>Franklin
DW_1650006-07_2026 IUP Part A
Watermain - Reconstruction</v>
      </c>
      <c r="C125" s="49" t="s">
        <v>800</v>
      </c>
      <c r="D125" s="50" t="s">
        <v>348</v>
      </c>
      <c r="E125" s="50" t="s">
        <v>802</v>
      </c>
      <c r="F125" s="49" t="s">
        <v>803</v>
      </c>
      <c r="G125" s="50" t="s">
        <v>532</v>
      </c>
    </row>
    <row r="126" spans="2:7" ht="43.5">
      <c r="B126" s="48" t="str">
        <f t="shared" si="2"/>
        <v>Frazee
CW_280975-PS01_2026 IUP Part B
Rehab collection</v>
      </c>
      <c r="C126" s="49" t="s">
        <v>804</v>
      </c>
      <c r="D126" s="50" t="s">
        <v>347</v>
      </c>
      <c r="E126" s="50" t="s">
        <v>805</v>
      </c>
      <c r="F126" s="49" t="s">
        <v>525</v>
      </c>
      <c r="G126" s="50" t="s">
        <v>526</v>
      </c>
    </row>
    <row r="127" spans="2:7" ht="43.5">
      <c r="B127" s="48" t="str">
        <f t="shared" si="2"/>
        <v>Frazee
CW_281074-PS01_2026 IUP Part B
Rehab collection</v>
      </c>
      <c r="C127" s="49" t="s">
        <v>804</v>
      </c>
      <c r="D127" s="50" t="s">
        <v>347</v>
      </c>
      <c r="E127" s="50" t="s">
        <v>806</v>
      </c>
      <c r="F127" s="49" t="s">
        <v>525</v>
      </c>
      <c r="G127" s="50" t="s">
        <v>526</v>
      </c>
    </row>
    <row r="128" spans="2:7" ht="43.5">
      <c r="B128" s="48" t="str">
        <f t="shared" si="2"/>
        <v>Frazee
DW_1030014-06_2026 IUP Part B
Watermain - 2026 Utility Reconstruction</v>
      </c>
      <c r="C128" s="49" t="s">
        <v>804</v>
      </c>
      <c r="D128" s="50" t="s">
        <v>348</v>
      </c>
      <c r="E128" s="50" t="s">
        <v>807</v>
      </c>
      <c r="F128" s="49" t="s">
        <v>808</v>
      </c>
      <c r="G128" s="50" t="s">
        <v>526</v>
      </c>
    </row>
    <row r="129" spans="2:7" ht="43.5">
      <c r="B129" s="48" t="str">
        <f t="shared" si="2"/>
        <v>Fridley
DW_1020031-03_2026 IUP Part A
Treatment - PFAS Treatment Locke Park TP</v>
      </c>
      <c r="C129" s="49" t="s">
        <v>809</v>
      </c>
      <c r="D129" s="50" t="s">
        <v>348</v>
      </c>
      <c r="E129" s="50" t="s">
        <v>810</v>
      </c>
      <c r="F129" s="49" t="s">
        <v>811</v>
      </c>
      <c r="G129" s="50" t="s">
        <v>532</v>
      </c>
    </row>
    <row r="130" spans="2:7" ht="43.5">
      <c r="B130" s="48" t="str">
        <f t="shared" si="2"/>
        <v>Fulda
CW_280724-PS01_2026 IUP Part B
Rehab collection, Ph 1</v>
      </c>
      <c r="C130" s="49" t="s">
        <v>812</v>
      </c>
      <c r="D130" s="50" t="s">
        <v>347</v>
      </c>
      <c r="E130" s="50" t="s">
        <v>813</v>
      </c>
      <c r="F130" s="49" t="s">
        <v>814</v>
      </c>
      <c r="G130" s="50" t="s">
        <v>526</v>
      </c>
    </row>
    <row r="131" spans="2:7" ht="43.5">
      <c r="B131" s="48" t="str">
        <f t="shared" si="2"/>
        <v>Fulda
DW_1510005-05_2026 IUP Part B
Watermain - Phase 1A</v>
      </c>
      <c r="C131" s="49" t="s">
        <v>812</v>
      </c>
      <c r="D131" s="50" t="s">
        <v>348</v>
      </c>
      <c r="E131" s="50" t="s">
        <v>815</v>
      </c>
      <c r="F131" s="49" t="s">
        <v>816</v>
      </c>
      <c r="G131" s="50" t="s">
        <v>526</v>
      </c>
    </row>
    <row r="132" spans="2:7" ht="43.5">
      <c r="B132" s="48" t="str">
        <f t="shared" si="2"/>
        <v>Ghent
CW_280785-PS01_2026 IUP Part B
Rehab collection and treatment, expand pond</v>
      </c>
      <c r="C132" s="49" t="s">
        <v>817</v>
      </c>
      <c r="D132" s="50" t="s">
        <v>347</v>
      </c>
      <c r="E132" s="50" t="s">
        <v>818</v>
      </c>
      <c r="F132" s="49" t="s">
        <v>819</v>
      </c>
      <c r="G132" s="50" t="s">
        <v>526</v>
      </c>
    </row>
    <row r="133" spans="2:7" ht="43.5">
      <c r="B133" s="48" t="str">
        <f t="shared" ref="B133:B182" si="3">C133&amp;CHAR(10)&amp;D133&amp;"_"&amp;E133&amp;"_2026 IUP Part "&amp;G133&amp;CHAR(10)&amp;F133</f>
        <v>Ghent
DW_1420004-01_2026 IUP Part B
Storage - New Tower</v>
      </c>
      <c r="C133" s="49" t="s">
        <v>817</v>
      </c>
      <c r="D133" s="50" t="s">
        <v>348</v>
      </c>
      <c r="E133" s="50" t="s">
        <v>820</v>
      </c>
      <c r="F133" s="49" t="s">
        <v>787</v>
      </c>
      <c r="G133" s="50" t="s">
        <v>526</v>
      </c>
    </row>
    <row r="134" spans="2:7" ht="43.5">
      <c r="B134" s="48" t="str">
        <f t="shared" si="3"/>
        <v>Ghent
DW_1420004-05_2026 IUP Part A
Watermain - Replacement Phase 1</v>
      </c>
      <c r="C134" s="49" t="s">
        <v>817</v>
      </c>
      <c r="D134" s="50" t="s">
        <v>348</v>
      </c>
      <c r="E134" s="50" t="s">
        <v>821</v>
      </c>
      <c r="F134" s="49" t="s">
        <v>822</v>
      </c>
      <c r="G134" s="50" t="s">
        <v>532</v>
      </c>
    </row>
    <row r="135" spans="2:7" ht="43.5">
      <c r="B135" s="48" t="str">
        <f t="shared" si="3"/>
        <v>Gibbon
DW_1720004-04_2026 IUP Part B
Storage - New Tower</v>
      </c>
      <c r="C135" s="49" t="s">
        <v>823</v>
      </c>
      <c r="D135" s="50" t="s">
        <v>348</v>
      </c>
      <c r="E135" s="50" t="s">
        <v>824</v>
      </c>
      <c r="F135" s="49" t="s">
        <v>787</v>
      </c>
      <c r="G135" s="50" t="s">
        <v>526</v>
      </c>
    </row>
    <row r="136" spans="2:7" ht="43.5">
      <c r="B136" s="48" t="str">
        <f t="shared" si="3"/>
        <v>Gibbon
DW_1720004-05_2026 IUP Part B
Watermain - 12th St. Looping</v>
      </c>
      <c r="C136" s="49" t="s">
        <v>823</v>
      </c>
      <c r="D136" s="50" t="s">
        <v>348</v>
      </c>
      <c r="E136" s="50" t="s">
        <v>825</v>
      </c>
      <c r="F136" s="49" t="s">
        <v>826</v>
      </c>
      <c r="G136" s="50" t="s">
        <v>526</v>
      </c>
    </row>
    <row r="137" spans="2:7" ht="43.5">
      <c r="B137" s="48" t="str">
        <f t="shared" si="3"/>
        <v>Gilbert
DW_1690020-08_2026 IUP Part A
Treatment - New Treatment Plant</v>
      </c>
      <c r="C137" s="49" t="s">
        <v>827</v>
      </c>
      <c r="D137" s="50" t="s">
        <v>348</v>
      </c>
      <c r="E137" s="50" t="s">
        <v>828</v>
      </c>
      <c r="F137" s="49" t="s">
        <v>611</v>
      </c>
      <c r="G137" s="50" t="s">
        <v>532</v>
      </c>
    </row>
    <row r="138" spans="2:7" ht="43.5">
      <c r="B138" s="48" t="str">
        <f t="shared" si="3"/>
        <v>Glacial Lakes SSWD
CW_280637-PS02_2026 IUP Part A
Rehab treatment, ph 2, adv trmt</v>
      </c>
      <c r="C138" s="49" t="s">
        <v>829</v>
      </c>
      <c r="D138" s="50" t="s">
        <v>347</v>
      </c>
      <c r="E138" s="50" t="s">
        <v>830</v>
      </c>
      <c r="F138" s="49" t="s">
        <v>831</v>
      </c>
      <c r="G138" s="50" t="s">
        <v>532</v>
      </c>
    </row>
    <row r="139" spans="2:7" ht="43.5">
      <c r="B139" s="48" t="str">
        <f t="shared" si="3"/>
        <v>Glyndon
DW_1140005-07_2026 IUP Part B
Treatment - TP Rehab</v>
      </c>
      <c r="C139" s="49" t="s">
        <v>832</v>
      </c>
      <c r="D139" s="50" t="s">
        <v>348</v>
      </c>
      <c r="E139" s="50" t="s">
        <v>833</v>
      </c>
      <c r="F139" s="49" t="s">
        <v>752</v>
      </c>
      <c r="G139" s="50" t="s">
        <v>526</v>
      </c>
    </row>
    <row r="140" spans="2:7" ht="43.5">
      <c r="B140" s="48" t="str">
        <f t="shared" si="3"/>
        <v>Good Thunder
DW_1070005-01_2026 IUP Part B
Source - New Well</v>
      </c>
      <c r="C140" s="49" t="s">
        <v>834</v>
      </c>
      <c r="D140" s="50" t="s">
        <v>348</v>
      </c>
      <c r="E140" s="50" t="s">
        <v>835</v>
      </c>
      <c r="F140" s="49" t="s">
        <v>836</v>
      </c>
      <c r="G140" s="50" t="s">
        <v>526</v>
      </c>
    </row>
    <row r="141" spans="2:7" ht="43.5">
      <c r="B141" s="48" t="str">
        <f t="shared" si="3"/>
        <v>Good Thunder
DW_1070005-02_2026 IUP Part B
Treatment - New TP</v>
      </c>
      <c r="C141" s="49" t="s">
        <v>834</v>
      </c>
      <c r="D141" s="50" t="s">
        <v>348</v>
      </c>
      <c r="E141" s="50" t="s">
        <v>837</v>
      </c>
      <c r="F141" s="49" t="s">
        <v>740</v>
      </c>
      <c r="G141" s="50" t="s">
        <v>526</v>
      </c>
    </row>
    <row r="142" spans="2:7" ht="43.5">
      <c r="B142" s="48" t="str">
        <f t="shared" si="3"/>
        <v>Good Thunder
DW_1070005-03_2026 IUP Part B
Watermain - Halladay St</v>
      </c>
      <c r="C142" s="49" t="s">
        <v>834</v>
      </c>
      <c r="D142" s="50" t="s">
        <v>348</v>
      </c>
      <c r="E142" s="50" t="s">
        <v>838</v>
      </c>
      <c r="F142" s="49" t="s">
        <v>839</v>
      </c>
      <c r="G142" s="50" t="s">
        <v>526</v>
      </c>
    </row>
    <row r="143" spans="2:7" ht="43.5">
      <c r="B143" s="48" t="str">
        <f t="shared" si="3"/>
        <v>Granada
DW_1460004-01_2026 IUP Part B
Treatment - Manganese &amp; Radium Plant</v>
      </c>
      <c r="C143" s="49" t="s">
        <v>840</v>
      </c>
      <c r="D143" s="50" t="s">
        <v>348</v>
      </c>
      <c r="E143" s="50" t="s">
        <v>841</v>
      </c>
      <c r="F143" s="49" t="s">
        <v>842</v>
      </c>
      <c r="G143" s="50" t="s">
        <v>526</v>
      </c>
    </row>
    <row r="144" spans="2:7" ht="43.5">
      <c r="B144" s="48" t="str">
        <f t="shared" si="3"/>
        <v>Granada
DW_1460004-04_2026 IUP Part B
Source - Replacement Well</v>
      </c>
      <c r="C144" s="49" t="s">
        <v>840</v>
      </c>
      <c r="D144" s="50" t="s">
        <v>348</v>
      </c>
      <c r="E144" s="50" t="s">
        <v>843</v>
      </c>
      <c r="F144" s="49" t="s">
        <v>844</v>
      </c>
      <c r="G144" s="50" t="s">
        <v>526</v>
      </c>
    </row>
    <row r="145" spans="2:7" ht="43.5">
      <c r="B145" s="48" t="str">
        <f t="shared" si="3"/>
        <v>Granada
DW_1460004-05_2026 IUP Part B
Conservation - Replace Meters</v>
      </c>
      <c r="C145" s="49" t="s">
        <v>840</v>
      </c>
      <c r="D145" s="50" t="s">
        <v>348</v>
      </c>
      <c r="E145" s="50" t="s">
        <v>845</v>
      </c>
      <c r="F145" s="49" t="s">
        <v>725</v>
      </c>
      <c r="G145" s="50" t="s">
        <v>526</v>
      </c>
    </row>
    <row r="146" spans="2:7" ht="43.5">
      <c r="B146" s="48" t="str">
        <f t="shared" si="3"/>
        <v>Grand Marais
CW_280921-PS01_2026 IUP Part B
Rehab treatment</v>
      </c>
      <c r="C146" s="49" t="s">
        <v>846</v>
      </c>
      <c r="D146" s="50" t="s">
        <v>347</v>
      </c>
      <c r="E146" s="50" t="s">
        <v>847</v>
      </c>
      <c r="F146" s="49" t="s">
        <v>549</v>
      </c>
      <c r="G146" s="50" t="s">
        <v>526</v>
      </c>
    </row>
    <row r="147" spans="2:7" ht="43.5">
      <c r="B147" s="48" t="str">
        <f t="shared" si="3"/>
        <v>Grand Meadow
CW_280722-PS03_2026 IUP Part B
Adv trmt - phos, rehab collection and trmt</v>
      </c>
      <c r="C147" s="49" t="s">
        <v>848</v>
      </c>
      <c r="D147" s="50" t="s">
        <v>347</v>
      </c>
      <c r="E147" s="50" t="s">
        <v>849</v>
      </c>
      <c r="F147" s="49" t="s">
        <v>850</v>
      </c>
      <c r="G147" s="50" t="s">
        <v>526</v>
      </c>
    </row>
    <row r="148" spans="2:7" ht="43.5">
      <c r="B148" s="48" t="str">
        <f t="shared" si="3"/>
        <v>Grand Rapids
DW_1310011-04_2026 IUP Part B
Treatment - Treatment Plant Improvements</v>
      </c>
      <c r="C148" s="49" t="s">
        <v>851</v>
      </c>
      <c r="D148" s="50" t="s">
        <v>348</v>
      </c>
      <c r="E148" s="50" t="s">
        <v>852</v>
      </c>
      <c r="F148" s="49" t="s">
        <v>853</v>
      </c>
      <c r="G148" s="50" t="s">
        <v>526</v>
      </c>
    </row>
    <row r="149" spans="2:7" ht="43.5">
      <c r="B149" s="48" t="str">
        <f t="shared" si="3"/>
        <v>Greenbush
DW_1680002-13_2026 IUP Part B
Watermain - Replace Various Areas</v>
      </c>
      <c r="C149" s="49" t="s">
        <v>854</v>
      </c>
      <c r="D149" s="50" t="s">
        <v>348</v>
      </c>
      <c r="E149" s="50" t="s">
        <v>855</v>
      </c>
      <c r="F149" s="49" t="s">
        <v>856</v>
      </c>
      <c r="G149" s="50" t="s">
        <v>526</v>
      </c>
    </row>
    <row r="150" spans="2:7" ht="43.5">
      <c r="B150" s="48" t="str">
        <f t="shared" si="3"/>
        <v>Halstad
DW_1540003-03_2026 IUP Part B
Other - Connect to ECRW</v>
      </c>
      <c r="C150" s="49" t="s">
        <v>857</v>
      </c>
      <c r="D150" s="50" t="s">
        <v>348</v>
      </c>
      <c r="E150" s="50" t="s">
        <v>858</v>
      </c>
      <c r="F150" s="49" t="s">
        <v>859</v>
      </c>
      <c r="G150" s="50" t="s">
        <v>526</v>
      </c>
    </row>
    <row r="151" spans="2:7" ht="43.5">
      <c r="B151" s="48" t="str">
        <f t="shared" si="3"/>
        <v>Hancock
DW_1750004-01_2026 IUP Part B
Treatment - TP Rehab</v>
      </c>
      <c r="C151" s="49" t="s">
        <v>860</v>
      </c>
      <c r="D151" s="50" t="s">
        <v>348</v>
      </c>
      <c r="E151" s="50" t="s">
        <v>861</v>
      </c>
      <c r="F151" s="49" t="s">
        <v>752</v>
      </c>
      <c r="G151" s="50" t="s">
        <v>526</v>
      </c>
    </row>
    <row r="152" spans="2:7" ht="43.5">
      <c r="B152" s="48" t="str">
        <f t="shared" si="3"/>
        <v>Hancock
DW_1750004-02_2026 IUP Part B
Storage - Tower Rehab</v>
      </c>
      <c r="C152" s="49" t="s">
        <v>860</v>
      </c>
      <c r="D152" s="50" t="s">
        <v>348</v>
      </c>
      <c r="E152" s="50" t="s">
        <v>862</v>
      </c>
      <c r="F152" s="49" t="s">
        <v>616</v>
      </c>
      <c r="G152" s="50" t="s">
        <v>526</v>
      </c>
    </row>
    <row r="153" spans="2:7" ht="43.5">
      <c r="B153" s="48" t="str">
        <f t="shared" si="3"/>
        <v>Harris
DW_1130005-05_2026 IUP Part B
Watermain - Looping</v>
      </c>
      <c r="C153" s="49" t="s">
        <v>863</v>
      </c>
      <c r="D153" s="50" t="s">
        <v>348</v>
      </c>
      <c r="E153" s="50" t="s">
        <v>864</v>
      </c>
      <c r="F153" s="49" t="s">
        <v>623</v>
      </c>
      <c r="G153" s="50" t="s">
        <v>526</v>
      </c>
    </row>
    <row r="154" spans="2:7" ht="43.5">
      <c r="B154" s="48" t="str">
        <f t="shared" si="3"/>
        <v>Harris
DW_1130005-06_2026 IUP Part B
Source - New Well</v>
      </c>
      <c r="C154" s="49" t="s">
        <v>863</v>
      </c>
      <c r="D154" s="50" t="s">
        <v>348</v>
      </c>
      <c r="E154" s="50" t="s">
        <v>865</v>
      </c>
      <c r="F154" s="49" t="s">
        <v>836</v>
      </c>
      <c r="G154" s="50" t="s">
        <v>526</v>
      </c>
    </row>
    <row r="155" spans="2:7" ht="43.5">
      <c r="B155" s="48" t="str">
        <f t="shared" si="3"/>
        <v>Hastings
DW_1190012-01_2026 IUP Part B
Treatment - PFAS Treatment Phase 1</v>
      </c>
      <c r="C155" s="49" t="s">
        <v>866</v>
      </c>
      <c r="D155" s="50" t="s">
        <v>348</v>
      </c>
      <c r="E155" s="50" t="s">
        <v>867</v>
      </c>
      <c r="F155" s="49" t="s">
        <v>868</v>
      </c>
      <c r="G155" s="50" t="s">
        <v>526</v>
      </c>
    </row>
    <row r="156" spans="2:7" ht="43.5">
      <c r="B156" s="48" t="str">
        <f t="shared" si="3"/>
        <v>Hastings
DW_1190012-02_2026 IUP Part A
Treatment - PFAS Treatment Phase 2</v>
      </c>
      <c r="C156" s="49" t="s">
        <v>866</v>
      </c>
      <c r="D156" s="50" t="s">
        <v>348</v>
      </c>
      <c r="E156" s="50" t="s">
        <v>869</v>
      </c>
      <c r="F156" s="49" t="s">
        <v>870</v>
      </c>
      <c r="G156" s="50" t="s">
        <v>532</v>
      </c>
    </row>
    <row r="157" spans="2:7" ht="43.5">
      <c r="B157" s="48" t="str">
        <f t="shared" si="3"/>
        <v>Hastings
DW_1190012-03_2026 IUP Part B
Treatment - PFAS Treatment Phase 3</v>
      </c>
      <c r="C157" s="49" t="s">
        <v>866</v>
      </c>
      <c r="D157" s="50" t="s">
        <v>348</v>
      </c>
      <c r="E157" s="50" t="s">
        <v>871</v>
      </c>
      <c r="F157" s="49" t="s">
        <v>872</v>
      </c>
      <c r="G157" s="50" t="s">
        <v>526</v>
      </c>
    </row>
    <row r="158" spans="2:7" ht="43.5">
      <c r="B158" s="48" t="str">
        <f t="shared" si="3"/>
        <v>Hayward
DW_1240012-01_2026 IUP Part B
Treatment - Radium Treatment &amp; New Well</v>
      </c>
      <c r="C158" s="49" t="s">
        <v>873</v>
      </c>
      <c r="D158" s="50" t="s">
        <v>348</v>
      </c>
      <c r="E158" s="50" t="s">
        <v>874</v>
      </c>
      <c r="F158" s="49" t="s">
        <v>875</v>
      </c>
      <c r="G158" s="50" t="s">
        <v>526</v>
      </c>
    </row>
    <row r="159" spans="2:7" ht="43.5">
      <c r="B159" s="48" t="str">
        <f t="shared" si="3"/>
        <v>Hayward
DW_1240012-02_2026 IUP Part B
Watermain - Replacement</v>
      </c>
      <c r="C159" s="49" t="s">
        <v>873</v>
      </c>
      <c r="D159" s="50" t="s">
        <v>348</v>
      </c>
      <c r="E159" s="50" t="s">
        <v>876</v>
      </c>
      <c r="F159" s="49" t="s">
        <v>614</v>
      </c>
      <c r="G159" s="50" t="s">
        <v>526</v>
      </c>
    </row>
    <row r="160" spans="2:7" ht="43.5">
      <c r="B160" s="48" t="str">
        <f t="shared" si="3"/>
        <v>Henderson
DW_1720006-02_2026 IUP Part B
Treatment - New Iron Removal Plant</v>
      </c>
      <c r="C160" s="49" t="s">
        <v>877</v>
      </c>
      <c r="D160" s="50" t="s">
        <v>348</v>
      </c>
      <c r="E160" s="50" t="s">
        <v>878</v>
      </c>
      <c r="F160" s="49" t="s">
        <v>879</v>
      </c>
      <c r="G160" s="50" t="s">
        <v>526</v>
      </c>
    </row>
    <row r="161" spans="2:7" ht="43.5">
      <c r="B161" s="48" t="str">
        <f t="shared" si="3"/>
        <v>Henning
CW_280816-PS02_2026 IUP Part B
Rehab collection, main LS and FM</v>
      </c>
      <c r="C161" s="49" t="s">
        <v>880</v>
      </c>
      <c r="D161" s="50" t="s">
        <v>347</v>
      </c>
      <c r="E161" s="50" t="s">
        <v>881</v>
      </c>
      <c r="F161" s="49" t="s">
        <v>882</v>
      </c>
      <c r="G161" s="50" t="s">
        <v>526</v>
      </c>
    </row>
    <row r="162" spans="2:7" ht="43.5">
      <c r="B162" s="48" t="str">
        <f t="shared" si="3"/>
        <v>Henning
DW_1560016-09_2026 IUP Part A
Watermain - Replace Cast Iron Main</v>
      </c>
      <c r="C162" s="49" t="s">
        <v>880</v>
      </c>
      <c r="D162" s="50" t="s">
        <v>348</v>
      </c>
      <c r="E162" s="50" t="s">
        <v>883</v>
      </c>
      <c r="F162" s="49" t="s">
        <v>884</v>
      </c>
      <c r="G162" s="50" t="s">
        <v>532</v>
      </c>
    </row>
    <row r="163" spans="2:7" ht="43.5">
      <c r="B163" s="48" t="str">
        <f t="shared" si="3"/>
        <v>Henning
DW_1560016-13_2026 IUP Part B
Storage - Tower Rehab</v>
      </c>
      <c r="C163" s="49" t="s">
        <v>880</v>
      </c>
      <c r="D163" s="50" t="s">
        <v>348</v>
      </c>
      <c r="E163" s="50" t="s">
        <v>885</v>
      </c>
      <c r="F163" s="49" t="s">
        <v>616</v>
      </c>
      <c r="G163" s="50" t="s">
        <v>526</v>
      </c>
    </row>
    <row r="164" spans="2:7" ht="43.5">
      <c r="B164" s="48" t="str">
        <f t="shared" si="3"/>
        <v>Heron Lake
DW_1320002-03_2026 IUP Part B
Storage - Replace 100,000 Gal Tower</v>
      </c>
      <c r="C164" s="49" t="s">
        <v>886</v>
      </c>
      <c r="D164" s="50" t="s">
        <v>348</v>
      </c>
      <c r="E164" s="50" t="s">
        <v>887</v>
      </c>
      <c r="F164" s="49" t="s">
        <v>888</v>
      </c>
      <c r="G164" s="50" t="s">
        <v>526</v>
      </c>
    </row>
    <row r="165" spans="2:7" ht="43.5">
      <c r="B165" s="48" t="str">
        <f t="shared" si="3"/>
        <v>Hibbing
DW_1690022-15_2026 IUP Part B
Watermain - 23rd St. Replacement</v>
      </c>
      <c r="C165" s="49" t="s">
        <v>889</v>
      </c>
      <c r="D165" s="50" t="s">
        <v>348</v>
      </c>
      <c r="E165" s="50" t="s">
        <v>890</v>
      </c>
      <c r="F165" s="49" t="s">
        <v>891</v>
      </c>
      <c r="G165" s="50" t="s">
        <v>526</v>
      </c>
    </row>
    <row r="166" spans="2:7" ht="43.5">
      <c r="B166" s="48" t="str">
        <f t="shared" si="3"/>
        <v>Hibbing
DW_1690022-16_2026 IUP Part B
Watermain - 2nd Ave E Replacement</v>
      </c>
      <c r="C166" s="49" t="s">
        <v>889</v>
      </c>
      <c r="D166" s="50" t="s">
        <v>348</v>
      </c>
      <c r="E166" s="50" t="s">
        <v>892</v>
      </c>
      <c r="F166" s="49" t="s">
        <v>572</v>
      </c>
      <c r="G166" s="50" t="s">
        <v>526</v>
      </c>
    </row>
    <row r="167" spans="2:7" ht="43.5">
      <c r="B167" s="48" t="str">
        <f t="shared" si="3"/>
        <v>Hibbing
DW_1690022-17_2026 IUP Part B
Watermain - Town Line Sliplining</v>
      </c>
      <c r="C167" s="49" t="s">
        <v>889</v>
      </c>
      <c r="D167" s="50" t="s">
        <v>348</v>
      </c>
      <c r="E167" s="50" t="s">
        <v>893</v>
      </c>
      <c r="F167" s="49" t="s">
        <v>894</v>
      </c>
      <c r="G167" s="50" t="s">
        <v>526</v>
      </c>
    </row>
    <row r="168" spans="2:7" ht="43.5">
      <c r="B168" s="48" t="str">
        <f t="shared" si="3"/>
        <v>Hibbing
DW_1690022-23_2026 IUP Part B
Watermain - 17th St. Replacement</v>
      </c>
      <c r="C168" s="49" t="s">
        <v>889</v>
      </c>
      <c r="D168" s="50" t="s">
        <v>348</v>
      </c>
      <c r="E168" s="50" t="s">
        <v>895</v>
      </c>
      <c r="F168" s="49" t="s">
        <v>896</v>
      </c>
      <c r="G168" s="50" t="s">
        <v>526</v>
      </c>
    </row>
    <row r="169" spans="2:7" ht="43.5">
      <c r="B169" s="48" t="str">
        <f t="shared" si="3"/>
        <v>Hibbing
DW_1690022-24_2026 IUP Part B
Watermain - 23rd St. Replace Phase II</v>
      </c>
      <c r="C169" s="49" t="s">
        <v>889</v>
      </c>
      <c r="D169" s="50" t="s">
        <v>348</v>
      </c>
      <c r="E169" s="50" t="s">
        <v>897</v>
      </c>
      <c r="F169" s="49" t="s">
        <v>898</v>
      </c>
      <c r="G169" s="50" t="s">
        <v>526</v>
      </c>
    </row>
    <row r="170" spans="2:7" ht="43.5">
      <c r="B170" s="48" t="str">
        <f t="shared" si="3"/>
        <v>Hibbing
DW_1690022-26_2026 IUP Part B
Watermain - 30" Rehabilitation</v>
      </c>
      <c r="C170" s="49" t="s">
        <v>889</v>
      </c>
      <c r="D170" s="50" t="s">
        <v>348</v>
      </c>
      <c r="E170" s="50" t="s">
        <v>899</v>
      </c>
      <c r="F170" s="49" t="s">
        <v>900</v>
      </c>
      <c r="G170" s="50" t="s">
        <v>526</v>
      </c>
    </row>
    <row r="171" spans="2:7" ht="43.5">
      <c r="B171" s="48" t="str">
        <f t="shared" si="3"/>
        <v>Hibbing
DW_1690022-27_2026 IUP Part B
Watermain - Hydrant &amp; Valve Replacement</v>
      </c>
      <c r="C171" s="49" t="s">
        <v>889</v>
      </c>
      <c r="D171" s="50" t="s">
        <v>348</v>
      </c>
      <c r="E171" s="50" t="s">
        <v>901</v>
      </c>
      <c r="F171" s="49" t="s">
        <v>902</v>
      </c>
      <c r="G171" s="50" t="s">
        <v>526</v>
      </c>
    </row>
    <row r="172" spans="2:7" ht="43.5">
      <c r="B172" s="48" t="str">
        <f t="shared" si="3"/>
        <v>Hibbing-PUC
DW_1690022-14_2026 IUP Part A
Watermain - Capital Imp Phase 2</v>
      </c>
      <c r="C172" s="49" t="s">
        <v>903</v>
      </c>
      <c r="D172" s="50" t="s">
        <v>348</v>
      </c>
      <c r="E172" s="50" t="s">
        <v>904</v>
      </c>
      <c r="F172" s="49" t="s">
        <v>905</v>
      </c>
      <c r="G172" s="50" t="s">
        <v>532</v>
      </c>
    </row>
    <row r="173" spans="2:7" ht="43.5">
      <c r="B173" s="48" t="str">
        <f t="shared" si="3"/>
        <v xml:space="preserve">Hollandale
DW_1240013-01_2026 IUP Part B
Source - New Well </v>
      </c>
      <c r="C173" s="49" t="s">
        <v>906</v>
      </c>
      <c r="D173" s="50" t="s">
        <v>348</v>
      </c>
      <c r="E173" s="50" t="s">
        <v>907</v>
      </c>
      <c r="F173" s="49" t="s">
        <v>908</v>
      </c>
      <c r="G173" s="50" t="s">
        <v>526</v>
      </c>
    </row>
    <row r="174" spans="2:7" ht="43.5">
      <c r="B174" s="48" t="str">
        <f t="shared" si="3"/>
        <v>Hollandale
DW_1240013-02_2026 IUP Part B
Treatment - New TP</v>
      </c>
      <c r="C174" s="49" t="s">
        <v>906</v>
      </c>
      <c r="D174" s="50" t="s">
        <v>348</v>
      </c>
      <c r="E174" s="50" t="s">
        <v>909</v>
      </c>
      <c r="F174" s="49" t="s">
        <v>740</v>
      </c>
      <c r="G174" s="50" t="s">
        <v>526</v>
      </c>
    </row>
    <row r="175" spans="2:7" ht="43.5">
      <c r="B175" s="48" t="str">
        <f t="shared" si="3"/>
        <v>Hollandale
DW_1240013-03_2026 IUP Part B
Storage - Tower Rehab</v>
      </c>
      <c r="C175" s="49" t="s">
        <v>906</v>
      </c>
      <c r="D175" s="50" t="s">
        <v>348</v>
      </c>
      <c r="E175" s="50" t="s">
        <v>910</v>
      </c>
      <c r="F175" s="49" t="s">
        <v>616</v>
      </c>
      <c r="G175" s="50" t="s">
        <v>526</v>
      </c>
    </row>
    <row r="176" spans="2:7" ht="43.5">
      <c r="B176" s="48" t="str">
        <f t="shared" si="3"/>
        <v>Hollandale
DW_1240013-04_2026 IUP Part B
Watermain - Replacement</v>
      </c>
      <c r="C176" s="49" t="s">
        <v>906</v>
      </c>
      <c r="D176" s="50" t="s">
        <v>348</v>
      </c>
      <c r="E176" s="50" t="s">
        <v>911</v>
      </c>
      <c r="F176" s="49" t="s">
        <v>614</v>
      </c>
      <c r="G176" s="50" t="s">
        <v>526</v>
      </c>
    </row>
    <row r="177" spans="2:7" ht="43.5">
      <c r="B177" s="48" t="str">
        <f t="shared" si="3"/>
        <v>Houston
CW_280585-PS02_2026 IUP Part B
Rehab collection</v>
      </c>
      <c r="C177" s="49" t="s">
        <v>912</v>
      </c>
      <c r="D177" s="50" t="s">
        <v>347</v>
      </c>
      <c r="E177" s="50" t="s">
        <v>913</v>
      </c>
      <c r="F177" s="49" t="s">
        <v>525</v>
      </c>
      <c r="G177" s="50" t="s">
        <v>526</v>
      </c>
    </row>
    <row r="178" spans="2:7" ht="43.5">
      <c r="B178" s="48" t="str">
        <f t="shared" si="3"/>
        <v>Houston
DW_1280005-04_2026 IUP Part B
Watermain - Jackson, Lincoln, Spruce Sts</v>
      </c>
      <c r="C178" s="49" t="s">
        <v>912</v>
      </c>
      <c r="D178" s="50" t="s">
        <v>348</v>
      </c>
      <c r="E178" s="50" t="s">
        <v>914</v>
      </c>
      <c r="F178" s="49" t="s">
        <v>915</v>
      </c>
      <c r="G178" s="50" t="s">
        <v>526</v>
      </c>
    </row>
    <row r="179" spans="2:7" ht="43.5">
      <c r="B179" s="48" t="str">
        <f t="shared" si="3"/>
        <v>Howard Lake
DW_1860010-08_2026 IUP Part A
Treatment - Manganese Treatment Plant</v>
      </c>
      <c r="C179" s="49" t="s">
        <v>916</v>
      </c>
      <c r="D179" s="50" t="s">
        <v>348</v>
      </c>
      <c r="E179" s="50" t="s">
        <v>917</v>
      </c>
      <c r="F179" s="49" t="s">
        <v>655</v>
      </c>
      <c r="G179" s="50" t="s">
        <v>532</v>
      </c>
    </row>
    <row r="180" spans="2:7" ht="43.5">
      <c r="B180" s="48" t="str">
        <f t="shared" si="3"/>
        <v>Howard Lake
DW_1860010-09_2026 IUP Part B
Storage - Replace Tower No. 1</v>
      </c>
      <c r="C180" s="49" t="s">
        <v>916</v>
      </c>
      <c r="D180" s="50" t="s">
        <v>348</v>
      </c>
      <c r="E180" s="50" t="s">
        <v>918</v>
      </c>
      <c r="F180" s="49" t="s">
        <v>919</v>
      </c>
      <c r="G180" s="50" t="s">
        <v>526</v>
      </c>
    </row>
    <row r="181" spans="2:7" ht="43.5">
      <c r="B181" s="48" t="str">
        <f t="shared" si="3"/>
        <v>Howard Lake
DW_1860010-10_2026 IUP Part B
Watermain - Replacement</v>
      </c>
      <c r="C181" s="49" t="s">
        <v>916</v>
      </c>
      <c r="D181" s="50" t="s">
        <v>348</v>
      </c>
      <c r="E181" s="50" t="s">
        <v>920</v>
      </c>
      <c r="F181" s="49" t="s">
        <v>614</v>
      </c>
      <c r="G181" s="50" t="s">
        <v>526</v>
      </c>
    </row>
    <row r="182" spans="2:7" ht="43.5">
      <c r="B182" s="48" t="str">
        <f t="shared" si="3"/>
        <v>Hoyt Lakes
DW_1690028-02_2026 IUP Part B
Other - Connect to ERWB</v>
      </c>
      <c r="C182" s="49" t="s">
        <v>921</v>
      </c>
      <c r="D182" s="50" t="s">
        <v>348</v>
      </c>
      <c r="E182" s="50" t="s">
        <v>922</v>
      </c>
      <c r="F182" s="49" t="s">
        <v>923</v>
      </c>
      <c r="G182" s="50" t="s">
        <v>526</v>
      </c>
    </row>
    <row r="183" spans="2:7" ht="43.5">
      <c r="B183" s="48" t="str">
        <f t="shared" ref="B183:B223" si="4">C183&amp;CHAR(10)&amp;D183&amp;"_"&amp;E183&amp;"_2026 IUP Part "&amp;G183&amp;CHAR(10)&amp;F183</f>
        <v>International Falls
DW_1360002-01_2026 IUP Part A
Treatment - Plant Rehab</v>
      </c>
      <c r="C183" s="49" t="s">
        <v>924</v>
      </c>
      <c r="D183" s="50" t="s">
        <v>348</v>
      </c>
      <c r="E183" s="50" t="s">
        <v>925</v>
      </c>
      <c r="F183" s="49" t="s">
        <v>618</v>
      </c>
      <c r="G183" s="50" t="s">
        <v>532</v>
      </c>
    </row>
    <row r="184" spans="2:7" ht="43.5">
      <c r="B184" s="48" t="str">
        <f t="shared" si="4"/>
        <v>International Falls
DW_1360002-03_2026 IUP Part A
Watermain - Replace 9th Street</v>
      </c>
      <c r="C184" s="49" t="s">
        <v>924</v>
      </c>
      <c r="D184" s="50" t="s">
        <v>348</v>
      </c>
      <c r="E184" s="50" t="s">
        <v>926</v>
      </c>
      <c r="F184" s="49" t="s">
        <v>927</v>
      </c>
      <c r="G184" s="50" t="s">
        <v>532</v>
      </c>
    </row>
    <row r="185" spans="2:7" ht="43.5">
      <c r="B185" s="48" t="str">
        <f t="shared" si="4"/>
        <v>Jackson
DW_1320003-05_2026 IUP Part B
Watermain - River Crossing</v>
      </c>
      <c r="C185" s="49" t="s">
        <v>928</v>
      </c>
      <c r="D185" s="50" t="s">
        <v>348</v>
      </c>
      <c r="E185" s="50" t="s">
        <v>929</v>
      </c>
      <c r="F185" s="49" t="s">
        <v>930</v>
      </c>
      <c r="G185" s="50" t="s">
        <v>526</v>
      </c>
    </row>
    <row r="186" spans="2:7" ht="43.5">
      <c r="B186" s="48" t="str">
        <f t="shared" si="4"/>
        <v>Jeffers
DW_1170002-01_2026 IUP Part B
Storage - Tower Rehab</v>
      </c>
      <c r="C186" s="49" t="s">
        <v>931</v>
      </c>
      <c r="D186" s="50" t="s">
        <v>348</v>
      </c>
      <c r="E186" s="50" t="s">
        <v>932</v>
      </c>
      <c r="F186" s="49" t="s">
        <v>616</v>
      </c>
      <c r="G186" s="50" t="s">
        <v>526</v>
      </c>
    </row>
    <row r="187" spans="2:7" ht="43.5">
      <c r="B187" s="48" t="str">
        <f t="shared" si="4"/>
        <v>Kilkenny
DW_1400007-02_2026 IUP Part B
Treatment - Manganese TP &amp; Well</v>
      </c>
      <c r="C187" s="49" t="s">
        <v>933</v>
      </c>
      <c r="D187" s="50" t="s">
        <v>348</v>
      </c>
      <c r="E187" s="50" t="s">
        <v>934</v>
      </c>
      <c r="F187" s="49" t="s">
        <v>935</v>
      </c>
      <c r="G187" s="50" t="s">
        <v>526</v>
      </c>
    </row>
    <row r="188" spans="2:7" ht="43.5">
      <c r="B188" s="48" t="str">
        <f t="shared" si="4"/>
        <v>Lake Crystal
CW_280841-PS01_2026 IUP Part B
Regionalize, connect to Mankato</v>
      </c>
      <c r="C188" s="49" t="s">
        <v>936</v>
      </c>
      <c r="D188" s="50" t="s">
        <v>347</v>
      </c>
      <c r="E188" s="50" t="s">
        <v>937</v>
      </c>
      <c r="F188" s="49" t="s">
        <v>938</v>
      </c>
      <c r="G188" s="50" t="s">
        <v>526</v>
      </c>
    </row>
    <row r="189" spans="2:7" ht="43.5">
      <c r="B189" s="48" t="str">
        <f t="shared" si="4"/>
        <v>Lamberton
DW_1640003-15_2026 IUP Part B
Watermain - Phase 2 2nd Ave &amp; Main</v>
      </c>
      <c r="C189" s="49" t="s">
        <v>939</v>
      </c>
      <c r="D189" s="50" t="s">
        <v>348</v>
      </c>
      <c r="E189" s="50" t="s">
        <v>940</v>
      </c>
      <c r="F189" s="49" t="s">
        <v>941</v>
      </c>
      <c r="G189" s="50" t="s">
        <v>526</v>
      </c>
    </row>
    <row r="190" spans="2:7" ht="43.5">
      <c r="B190" s="48" t="str">
        <f t="shared" si="4"/>
        <v>Lanesboro
CW_280618-PS03_2026 IUP Part B
Rehab collection</v>
      </c>
      <c r="C190" s="49" t="s">
        <v>942</v>
      </c>
      <c r="D190" s="50" t="s">
        <v>347</v>
      </c>
      <c r="E190" s="50" t="s">
        <v>943</v>
      </c>
      <c r="F190" s="49" t="s">
        <v>525</v>
      </c>
      <c r="G190" s="50" t="s">
        <v>526</v>
      </c>
    </row>
    <row r="191" spans="2:7" ht="43.5">
      <c r="B191" s="48" t="str">
        <f t="shared" si="4"/>
        <v>Lanesboro
DW_1230006-03_2026 IUP Part B
Watermain - Repl TH250</v>
      </c>
      <c r="C191" s="49" t="s">
        <v>942</v>
      </c>
      <c r="D191" s="50" t="s">
        <v>348</v>
      </c>
      <c r="E191" s="50" t="s">
        <v>944</v>
      </c>
      <c r="F191" s="49" t="s">
        <v>945</v>
      </c>
      <c r="G191" s="50" t="s">
        <v>526</v>
      </c>
    </row>
    <row r="192" spans="2:7" ht="43.5">
      <c r="B192" s="48" t="str">
        <f t="shared" si="4"/>
        <v>Le Sueur
CW_280988-PS01_2026 IUP Part B
Rehab collection</v>
      </c>
      <c r="C192" s="49" t="s">
        <v>946</v>
      </c>
      <c r="D192" s="50" t="s">
        <v>347</v>
      </c>
      <c r="E192" s="50" t="s">
        <v>947</v>
      </c>
      <c r="F192" s="49" t="s">
        <v>525</v>
      </c>
      <c r="G192" s="50" t="s">
        <v>526</v>
      </c>
    </row>
    <row r="193" spans="2:7" ht="43.5">
      <c r="B193" s="48" t="str">
        <f t="shared" si="4"/>
        <v>Le Sueur
DW_1400010-06_2026 IUP Part B
Treatment - Plant Rehab</v>
      </c>
      <c r="C193" s="49" t="s">
        <v>946</v>
      </c>
      <c r="D193" s="50" t="s">
        <v>348</v>
      </c>
      <c r="E193" s="50" t="s">
        <v>948</v>
      </c>
      <c r="F193" s="49" t="s">
        <v>618</v>
      </c>
      <c r="G193" s="50" t="s">
        <v>526</v>
      </c>
    </row>
    <row r="194" spans="2:7" ht="43.5">
      <c r="B194" s="48" t="str">
        <f t="shared" si="4"/>
        <v>Le Sueur
DW_1400010-09_2026 IUP Part A
Watermain - New Booster and Wtrmn</v>
      </c>
      <c r="C194" s="49" t="s">
        <v>946</v>
      </c>
      <c r="D194" s="50" t="s">
        <v>348</v>
      </c>
      <c r="E194" s="50" t="s">
        <v>949</v>
      </c>
      <c r="F194" s="49" t="s">
        <v>950</v>
      </c>
      <c r="G194" s="50" t="s">
        <v>532</v>
      </c>
    </row>
    <row r="195" spans="2:7" ht="43.5">
      <c r="B195" s="48" t="str">
        <f t="shared" si="4"/>
        <v>Le Sueur
DW_1400010-12_2026 IUP Part B
Watermain - 4th St Improvements</v>
      </c>
      <c r="C195" s="49" t="s">
        <v>946</v>
      </c>
      <c r="D195" s="50" t="s">
        <v>348</v>
      </c>
      <c r="E195" s="50" t="s">
        <v>951</v>
      </c>
      <c r="F195" s="49" t="s">
        <v>952</v>
      </c>
      <c r="G195" s="50" t="s">
        <v>526</v>
      </c>
    </row>
    <row r="196" spans="2:7" ht="43.5">
      <c r="B196" s="48" t="str">
        <f t="shared" si="4"/>
        <v>Lewiston
CW_280856-PS01_2026 IUP Part A
Rehab treatment</v>
      </c>
      <c r="C196" s="49" t="s">
        <v>953</v>
      </c>
      <c r="D196" s="50" t="s">
        <v>347</v>
      </c>
      <c r="E196" s="50" t="s">
        <v>954</v>
      </c>
      <c r="F196" s="49" t="s">
        <v>549</v>
      </c>
      <c r="G196" s="50" t="s">
        <v>532</v>
      </c>
    </row>
    <row r="197" spans="2:7" ht="43.5">
      <c r="B197" s="48" t="str">
        <f t="shared" si="4"/>
        <v>Lewiston
CW_280856-PS02_2026 IUP Part A
Rehab collection</v>
      </c>
      <c r="C197" s="49" t="s">
        <v>953</v>
      </c>
      <c r="D197" s="50" t="s">
        <v>347</v>
      </c>
      <c r="E197" s="50" t="s">
        <v>955</v>
      </c>
      <c r="F197" s="49" t="s">
        <v>525</v>
      </c>
      <c r="G197" s="50" t="s">
        <v>532</v>
      </c>
    </row>
    <row r="198" spans="2:7" ht="43.5">
      <c r="B198" s="48" t="str">
        <f t="shared" si="4"/>
        <v>Lincoln-Pipestone RWS
DW_1410007-05_2026 IUP Part B
Treatment - Holland WTP biotta addition</v>
      </c>
      <c r="C198" s="49" t="s">
        <v>956</v>
      </c>
      <c r="D198" s="50" t="s">
        <v>348</v>
      </c>
      <c r="E198" s="50" t="s">
        <v>957</v>
      </c>
      <c r="F198" s="49" t="s">
        <v>958</v>
      </c>
      <c r="G198" s="50" t="s">
        <v>526</v>
      </c>
    </row>
    <row r="199" spans="2:7" ht="43.5">
      <c r="B199" s="48" t="str">
        <f t="shared" si="4"/>
        <v>Litchfield
CW_280842-PS01_2026 IUP Part B
Rehab treatment, expand bio capacity</v>
      </c>
      <c r="C199" s="49" t="s">
        <v>959</v>
      </c>
      <c r="D199" s="50" t="s">
        <v>347</v>
      </c>
      <c r="E199" s="50" t="s">
        <v>960</v>
      </c>
      <c r="F199" s="49" t="s">
        <v>961</v>
      </c>
      <c r="G199" s="50" t="s">
        <v>526</v>
      </c>
    </row>
    <row r="200" spans="2:7" ht="43.5">
      <c r="B200" s="48" t="str">
        <f t="shared" si="4"/>
        <v>Little Falls
CW_280533-PS02_2026 IUP Part B
Rehab treatment, Ph 2</v>
      </c>
      <c r="C200" s="49" t="s">
        <v>962</v>
      </c>
      <c r="D200" s="50" t="s">
        <v>347</v>
      </c>
      <c r="E200" s="50" t="s">
        <v>963</v>
      </c>
      <c r="F200" s="49" t="s">
        <v>964</v>
      </c>
      <c r="G200" s="50" t="s">
        <v>526</v>
      </c>
    </row>
    <row r="201" spans="2:7" ht="43.5">
      <c r="B201" s="48" t="str">
        <f t="shared" si="4"/>
        <v>Little Falls
DW_1490002-12_2026 IUP Part B
Watermain - River Crossings</v>
      </c>
      <c r="C201" s="49" t="s">
        <v>962</v>
      </c>
      <c r="D201" s="50" t="s">
        <v>348</v>
      </c>
      <c r="E201" s="50" t="s">
        <v>965</v>
      </c>
      <c r="F201" s="49" t="s">
        <v>966</v>
      </c>
      <c r="G201" s="50" t="s">
        <v>526</v>
      </c>
    </row>
    <row r="202" spans="2:7" ht="43.5">
      <c r="B202" s="48" t="str">
        <f t="shared" si="4"/>
        <v>Lone Pine Township
CW_280507-PS01_2026 IUP Part B
Unsewered, connect to East Itasca WWTP</v>
      </c>
      <c r="C202" s="49" t="s">
        <v>967</v>
      </c>
      <c r="D202" s="50" t="s">
        <v>347</v>
      </c>
      <c r="E202" s="50" t="s">
        <v>968</v>
      </c>
      <c r="F202" s="49" t="s">
        <v>969</v>
      </c>
      <c r="G202" s="50" t="s">
        <v>526</v>
      </c>
    </row>
    <row r="203" spans="2:7" ht="43.5">
      <c r="B203" s="48" t="str">
        <f t="shared" si="4"/>
        <v>Long Prairie
DW_1770007-04_2026 IUP Part B
Storage - Tower Rehab</v>
      </c>
      <c r="C203" s="49" t="s">
        <v>970</v>
      </c>
      <c r="D203" s="50" t="s">
        <v>348</v>
      </c>
      <c r="E203" s="50" t="s">
        <v>971</v>
      </c>
      <c r="F203" s="49" t="s">
        <v>616</v>
      </c>
      <c r="G203" s="50" t="s">
        <v>526</v>
      </c>
    </row>
    <row r="204" spans="2:7" ht="43.5">
      <c r="B204" s="48" t="str">
        <f t="shared" si="4"/>
        <v>Long Prairie
DW_1770007-05_2026 IUP Part B
Treatment - TP Rehab</v>
      </c>
      <c r="C204" s="49" t="s">
        <v>970</v>
      </c>
      <c r="D204" s="50" t="s">
        <v>348</v>
      </c>
      <c r="E204" s="50" t="s">
        <v>972</v>
      </c>
      <c r="F204" s="49" t="s">
        <v>752</v>
      </c>
      <c r="G204" s="50" t="s">
        <v>526</v>
      </c>
    </row>
    <row r="205" spans="2:7" ht="43.5">
      <c r="B205" s="48" t="str">
        <f t="shared" si="4"/>
        <v>Long Prairie
DW_1770007-06_2026 IUP Part B
Source - New Well</v>
      </c>
      <c r="C205" s="49" t="s">
        <v>970</v>
      </c>
      <c r="D205" s="50" t="s">
        <v>348</v>
      </c>
      <c r="E205" s="50" t="s">
        <v>973</v>
      </c>
      <c r="F205" s="49" t="s">
        <v>836</v>
      </c>
      <c r="G205" s="50" t="s">
        <v>526</v>
      </c>
    </row>
    <row r="206" spans="2:7" ht="43.5">
      <c r="B206" s="48" t="str">
        <f t="shared" si="4"/>
        <v>Lowry
DW_1610007-06_2026 IUP Part B
Source - New Wells</v>
      </c>
      <c r="C206" s="49" t="s">
        <v>974</v>
      </c>
      <c r="D206" s="50" t="s">
        <v>348</v>
      </c>
      <c r="E206" s="50" t="s">
        <v>975</v>
      </c>
      <c r="F206" s="49" t="s">
        <v>639</v>
      </c>
      <c r="G206" s="50" t="s">
        <v>526</v>
      </c>
    </row>
    <row r="207" spans="2:7" ht="43.5">
      <c r="B207" s="48" t="str">
        <f t="shared" si="4"/>
        <v>Lowry
DW_1610007-07_2026 IUP Part B
Treatment - Plant Improvements</v>
      </c>
      <c r="C207" s="49" t="s">
        <v>974</v>
      </c>
      <c r="D207" s="50" t="s">
        <v>348</v>
      </c>
      <c r="E207" s="50" t="s">
        <v>976</v>
      </c>
      <c r="F207" s="49" t="s">
        <v>977</v>
      </c>
      <c r="G207" s="50" t="s">
        <v>526</v>
      </c>
    </row>
    <row r="208" spans="2:7" ht="43.5">
      <c r="B208" s="48" t="str">
        <f t="shared" si="4"/>
        <v>Lowry
DW_1610007-11_2026 IUP Part B
Watermain - Phase 2 Replacement</v>
      </c>
      <c r="C208" s="49" t="s">
        <v>974</v>
      </c>
      <c r="D208" s="50" t="s">
        <v>348</v>
      </c>
      <c r="E208" s="50" t="s">
        <v>978</v>
      </c>
      <c r="F208" s="49" t="s">
        <v>608</v>
      </c>
      <c r="G208" s="50" t="s">
        <v>526</v>
      </c>
    </row>
    <row r="209" spans="2:7" ht="43.5">
      <c r="B209" s="48" t="str">
        <f t="shared" si="4"/>
        <v>Madison
DW_1370004-06_2026 IUP Part A
Treatment - Plant Rehab</v>
      </c>
      <c r="C209" s="49" t="s">
        <v>979</v>
      </c>
      <c r="D209" s="50" t="s">
        <v>348</v>
      </c>
      <c r="E209" s="50" t="s">
        <v>980</v>
      </c>
      <c r="F209" s="49" t="s">
        <v>618</v>
      </c>
      <c r="G209" s="50" t="s">
        <v>532</v>
      </c>
    </row>
    <row r="210" spans="2:7" ht="57.95">
      <c r="B210" s="48" t="str">
        <f t="shared" si="4"/>
        <v>Mankato
CW_280580-PS01_2026 IUP Part A
Rehab trmt, digester and disinfection improvements</v>
      </c>
      <c r="C210" s="49" t="s">
        <v>981</v>
      </c>
      <c r="D210" s="50" t="s">
        <v>347</v>
      </c>
      <c r="E210" s="50" t="s">
        <v>982</v>
      </c>
      <c r="F210" s="49" t="s">
        <v>983</v>
      </c>
      <c r="G210" s="50" t="s">
        <v>532</v>
      </c>
    </row>
    <row r="211" spans="2:7" ht="43.5">
      <c r="B211" s="48" t="str">
        <f t="shared" si="4"/>
        <v>Marble
CW_281037-PS01_2026 IUP Part B
Adv trmt - phos, rehab WWTP</v>
      </c>
      <c r="C211" s="49" t="s">
        <v>984</v>
      </c>
      <c r="D211" s="50" t="s">
        <v>347</v>
      </c>
      <c r="E211" s="50" t="s">
        <v>985</v>
      </c>
      <c r="F211" s="49" t="s">
        <v>986</v>
      </c>
      <c r="G211" s="50" t="s">
        <v>526</v>
      </c>
    </row>
    <row r="212" spans="2:7" ht="43.5">
      <c r="B212" s="48" t="str">
        <f t="shared" si="4"/>
        <v>Marble
DW_1310023-07_2026 IUP Part B
Treatment - Manganese Plant</v>
      </c>
      <c r="C212" s="49" t="s">
        <v>984</v>
      </c>
      <c r="D212" s="50" t="s">
        <v>348</v>
      </c>
      <c r="E212" s="50" t="s">
        <v>987</v>
      </c>
      <c r="F212" s="49" t="s">
        <v>988</v>
      </c>
      <c r="G212" s="50" t="s">
        <v>526</v>
      </c>
    </row>
    <row r="213" spans="2:7" ht="43.5">
      <c r="B213" s="48" t="str">
        <f t="shared" si="4"/>
        <v>Mayer
CW_280908-PS01_2026 IUP Part B
Rehab treatment, biosolids</v>
      </c>
      <c r="C213" s="49" t="s">
        <v>989</v>
      </c>
      <c r="D213" s="50" t="s">
        <v>347</v>
      </c>
      <c r="E213" s="50" t="s">
        <v>990</v>
      </c>
      <c r="F213" s="49" t="s">
        <v>991</v>
      </c>
      <c r="G213" s="50" t="s">
        <v>526</v>
      </c>
    </row>
    <row r="214" spans="2:7" ht="43.5">
      <c r="B214" s="48" t="str">
        <f t="shared" si="4"/>
        <v>McKinley
DW_1690033-03_2026 IUP Part B
Watermain - Grand Ave. Improvements</v>
      </c>
      <c r="C214" s="49" t="s">
        <v>992</v>
      </c>
      <c r="D214" s="50" t="s">
        <v>348</v>
      </c>
      <c r="E214" s="50" t="s">
        <v>993</v>
      </c>
      <c r="F214" s="49" t="s">
        <v>994</v>
      </c>
      <c r="G214" s="50" t="s">
        <v>526</v>
      </c>
    </row>
    <row r="215" spans="2:7" ht="43.5">
      <c r="B215" s="48" t="str">
        <f t="shared" si="4"/>
        <v>Meadowlands
DW_1690034-01_2026 IUP Part B
Source - Well/Wellhouse Improvements</v>
      </c>
      <c r="C215" s="49" t="s">
        <v>995</v>
      </c>
      <c r="D215" s="50" t="s">
        <v>348</v>
      </c>
      <c r="E215" s="50" t="s">
        <v>996</v>
      </c>
      <c r="F215" s="49" t="s">
        <v>997</v>
      </c>
      <c r="G215" s="50" t="s">
        <v>526</v>
      </c>
    </row>
    <row r="216" spans="2:7" ht="43.5">
      <c r="B216" s="48" t="str">
        <f t="shared" si="4"/>
        <v>Meadowlands
DW_1690034-02_2026 IUP Part B
Storage - Tower Rehab</v>
      </c>
      <c r="C216" s="49" t="s">
        <v>995</v>
      </c>
      <c r="D216" s="50" t="s">
        <v>348</v>
      </c>
      <c r="E216" s="50" t="s">
        <v>998</v>
      </c>
      <c r="F216" s="49" t="s">
        <v>616</v>
      </c>
      <c r="G216" s="50" t="s">
        <v>526</v>
      </c>
    </row>
    <row r="217" spans="2:7" ht="43.5">
      <c r="B217" s="48" t="str">
        <f t="shared" si="4"/>
        <v>Meadowlands
DW_1690034-03_2026 IUP Part B
Watermain - Replacement</v>
      </c>
      <c r="C217" s="49" t="s">
        <v>995</v>
      </c>
      <c r="D217" s="50" t="s">
        <v>348</v>
      </c>
      <c r="E217" s="50" t="s">
        <v>999</v>
      </c>
      <c r="F217" s="49" t="s">
        <v>614</v>
      </c>
      <c r="G217" s="50" t="s">
        <v>526</v>
      </c>
    </row>
    <row r="218" spans="2:7" ht="43.5">
      <c r="B218" s="48" t="str">
        <f t="shared" si="4"/>
        <v>Medford
CW_280947-PS01_2026 IUP Part B
Regionalize, connect to Owatonna</v>
      </c>
      <c r="C218" s="49" t="s">
        <v>1000</v>
      </c>
      <c r="D218" s="50" t="s">
        <v>347</v>
      </c>
      <c r="E218" s="50" t="s">
        <v>1001</v>
      </c>
      <c r="F218" s="49" t="s">
        <v>1002</v>
      </c>
      <c r="G218" s="50" t="s">
        <v>526</v>
      </c>
    </row>
    <row r="219" spans="2:7" ht="43.5">
      <c r="B219" s="48" t="str">
        <f t="shared" si="4"/>
        <v>Menahga
DW_1800001-06_2026 IUP Part B
Watermain - First St. SW/Second St N</v>
      </c>
      <c r="C219" s="49" t="s">
        <v>1003</v>
      </c>
      <c r="D219" s="50" t="s">
        <v>348</v>
      </c>
      <c r="E219" s="50" t="s">
        <v>1004</v>
      </c>
      <c r="F219" s="49" t="s">
        <v>1005</v>
      </c>
      <c r="G219" s="50" t="s">
        <v>526</v>
      </c>
    </row>
    <row r="220" spans="2:7" ht="43.5">
      <c r="B220" s="48" t="str">
        <f t="shared" si="4"/>
        <v>Mendota
DW_1190030-02_2026 IUP Part B
Watermain - Area 1 Loop</v>
      </c>
      <c r="C220" s="49" t="s">
        <v>1006</v>
      </c>
      <c r="D220" s="50" t="s">
        <v>348</v>
      </c>
      <c r="E220" s="50" t="s">
        <v>1007</v>
      </c>
      <c r="F220" s="49" t="s">
        <v>1008</v>
      </c>
      <c r="G220" s="50" t="s">
        <v>526</v>
      </c>
    </row>
    <row r="221" spans="2:7" ht="43.5">
      <c r="B221" s="48" t="str">
        <f t="shared" si="4"/>
        <v>Metropolitan Council
CW_272493-PD00_2026 IUP Part A
Interceptor improvements</v>
      </c>
      <c r="C221" s="49" t="s">
        <v>1009</v>
      </c>
      <c r="D221" s="50" t="s">
        <v>347</v>
      </c>
      <c r="E221" s="50" t="s">
        <v>1010</v>
      </c>
      <c r="F221" s="49" t="s">
        <v>1011</v>
      </c>
      <c r="G221" s="50" t="s">
        <v>532</v>
      </c>
    </row>
    <row r="222" spans="2:7" ht="43.5">
      <c r="B222" s="48" t="str">
        <f t="shared" si="4"/>
        <v>Metropolitan Council
CW_272493-PS05_2026 IUP Part B
HSI - East Isles Forcemain - Contract H</v>
      </c>
      <c r="C222" s="49" t="s">
        <v>1009</v>
      </c>
      <c r="D222" s="50" t="s">
        <v>347</v>
      </c>
      <c r="E222" s="50" t="s">
        <v>1012</v>
      </c>
      <c r="F222" s="49" t="s">
        <v>1013</v>
      </c>
      <c r="G222" s="50" t="s">
        <v>526</v>
      </c>
    </row>
    <row r="223" spans="2:7" ht="43.5">
      <c r="B223" s="48" t="str">
        <f t="shared" si="4"/>
        <v>Metropolitan Council
CW_279356-PS22_2026 IUP Part A
Waconia FM 7508 Ph 3 Replacement</v>
      </c>
      <c r="C223" s="49" t="s">
        <v>1009</v>
      </c>
      <c r="D223" s="50" t="s">
        <v>347</v>
      </c>
      <c r="E223" s="50" t="s">
        <v>1014</v>
      </c>
      <c r="F223" s="49" t="s">
        <v>1015</v>
      </c>
      <c r="G223" s="50" t="s">
        <v>532</v>
      </c>
    </row>
    <row r="224" spans="2:7" ht="43.5">
      <c r="B224" s="48" t="str">
        <f t="shared" ref="B224:B262" si="5">C224&amp;CHAR(10)&amp;D224&amp;"_"&amp;E224&amp;"_2026 IUP Part "&amp;G224&amp;CHAR(10)&amp;F224</f>
        <v>Metropolitan Council
CW_280268-PS03_2026 IUP Part A
Biosolids improvements, Ph 2</v>
      </c>
      <c r="C224" s="49" t="s">
        <v>1009</v>
      </c>
      <c r="D224" s="50" t="s">
        <v>347</v>
      </c>
      <c r="E224" s="50" t="s">
        <v>1016</v>
      </c>
      <c r="F224" s="49" t="s">
        <v>1017</v>
      </c>
      <c r="G224" s="50" t="s">
        <v>532</v>
      </c>
    </row>
    <row r="225" spans="2:7" ht="43.5">
      <c r="B225" s="48" t="str">
        <f t="shared" si="5"/>
        <v>Metropolitan Council
CW_280269-PD00_2026 IUP Part A
St. Bonifacius LS/FM Rehab</v>
      </c>
      <c r="C225" s="49" t="s">
        <v>1009</v>
      </c>
      <c r="D225" s="50" t="s">
        <v>347</v>
      </c>
      <c r="E225" s="50" t="s">
        <v>1018</v>
      </c>
      <c r="F225" s="49" t="s">
        <v>1019</v>
      </c>
      <c r="G225" s="50" t="s">
        <v>532</v>
      </c>
    </row>
    <row r="226" spans="2:7" ht="43.5">
      <c r="B226" s="48" t="str">
        <f t="shared" si="5"/>
        <v>Metropolitan Council
CW_280269-PS03_2026 IUP Part A
L24 renovation and FM7020 replacement</v>
      </c>
      <c r="C226" s="49" t="s">
        <v>1009</v>
      </c>
      <c r="D226" s="50" t="s">
        <v>347</v>
      </c>
      <c r="E226" s="50" t="s">
        <v>1020</v>
      </c>
      <c r="F226" s="49" t="s">
        <v>1021</v>
      </c>
      <c r="G226" s="50" t="s">
        <v>532</v>
      </c>
    </row>
    <row r="227" spans="2:7" ht="43.5">
      <c r="B227" s="48" t="str">
        <f t="shared" si="5"/>
        <v>Metropolitan Council
CW_280346-PD00_2026 IUP Part A
Plant improvements planning &amp; design</v>
      </c>
      <c r="C227" s="49" t="s">
        <v>1009</v>
      </c>
      <c r="D227" s="50" t="s">
        <v>347</v>
      </c>
      <c r="E227" s="50" t="s">
        <v>1022</v>
      </c>
      <c r="F227" s="49" t="s">
        <v>1023</v>
      </c>
      <c r="G227" s="50" t="s">
        <v>532</v>
      </c>
    </row>
    <row r="228" spans="2:7" ht="43.5">
      <c r="B228" s="48" t="str">
        <f t="shared" si="5"/>
        <v>Metropolitan Council
CW_280346-PS04_2026 IUP Part A
Secondary trmt improvments</v>
      </c>
      <c r="C228" s="49" t="s">
        <v>1009</v>
      </c>
      <c r="D228" s="50" t="s">
        <v>347</v>
      </c>
      <c r="E228" s="50" t="s">
        <v>1024</v>
      </c>
      <c r="F228" s="49" t="s">
        <v>1025</v>
      </c>
      <c r="G228" s="50" t="s">
        <v>532</v>
      </c>
    </row>
    <row r="229" spans="2:7" ht="43.5">
      <c r="B229" s="48" t="str">
        <f t="shared" si="5"/>
        <v>Metropolitan Council
CW_280346-PS05_2026 IUP Part A
Elec Dist Renew, Ph 3</v>
      </c>
      <c r="C229" s="49" t="s">
        <v>1009</v>
      </c>
      <c r="D229" s="50" t="s">
        <v>347</v>
      </c>
      <c r="E229" s="50" t="s">
        <v>1026</v>
      </c>
      <c r="F229" s="49" t="s">
        <v>1027</v>
      </c>
      <c r="G229" s="50" t="s">
        <v>532</v>
      </c>
    </row>
    <row r="230" spans="2:7" ht="43.5">
      <c r="B230" s="48" t="str">
        <f t="shared" si="5"/>
        <v>Metropolitan Council
CW_280346-PS06_2026 IUP Part B
MCES WWTP Effluent Pump Station Renewal</v>
      </c>
      <c r="C230" s="49" t="s">
        <v>1009</v>
      </c>
      <c r="D230" s="50" t="s">
        <v>347</v>
      </c>
      <c r="E230" s="50" t="s">
        <v>1028</v>
      </c>
      <c r="F230" s="49" t="s">
        <v>1029</v>
      </c>
      <c r="G230" s="50" t="s">
        <v>526</v>
      </c>
    </row>
    <row r="231" spans="2:7" ht="57.95">
      <c r="B231" s="48" t="str">
        <f t="shared" si="5"/>
        <v>Metropolitan Council
CW_280346-PS08_2026 IUP Part A
Water System Renew &amp; Imp, Ph 1 Distribution System</v>
      </c>
      <c r="C231" s="49" t="s">
        <v>1009</v>
      </c>
      <c r="D231" s="50" t="s">
        <v>347</v>
      </c>
      <c r="E231" s="50" t="s">
        <v>1030</v>
      </c>
      <c r="F231" s="49" t="s">
        <v>1031</v>
      </c>
      <c r="G231" s="50" t="s">
        <v>532</v>
      </c>
    </row>
    <row r="232" spans="2:7" ht="43.5">
      <c r="B232" s="48" t="str">
        <f t="shared" si="5"/>
        <v>Metropolitan Council
CW_280742-PD00_2026 IUP Part A
Rehab collection, Fridley lift station</v>
      </c>
      <c r="C232" s="49" t="s">
        <v>1009</v>
      </c>
      <c r="D232" s="50" t="s">
        <v>347</v>
      </c>
      <c r="E232" s="50" t="s">
        <v>1032</v>
      </c>
      <c r="F232" s="49" t="s">
        <v>1033</v>
      </c>
      <c r="G232" s="50" t="s">
        <v>532</v>
      </c>
    </row>
    <row r="233" spans="2:7" ht="43.5">
      <c r="B233" s="48" t="str">
        <f t="shared" si="5"/>
        <v>Metropolitan Council
CW_280749-PD00_2026 IUP Part A
Regional Interceptor Improvements</v>
      </c>
      <c r="C233" s="49" t="s">
        <v>1009</v>
      </c>
      <c r="D233" s="50" t="s">
        <v>347</v>
      </c>
      <c r="E233" s="50" t="s">
        <v>1034</v>
      </c>
      <c r="F233" s="49" t="s">
        <v>1035</v>
      </c>
      <c r="G233" s="50" t="s">
        <v>532</v>
      </c>
    </row>
    <row r="234" spans="2:7" ht="43.5">
      <c r="B234" s="48" t="str">
        <f t="shared" si="5"/>
        <v>Metropolitan Council
CW_280749-PS02_2026 IUP Part A
Orono Lift Stations L46 and L49 Imp</v>
      </c>
      <c r="C234" s="49" t="s">
        <v>1009</v>
      </c>
      <c r="D234" s="50" t="s">
        <v>347</v>
      </c>
      <c r="E234" s="50" t="s">
        <v>1036</v>
      </c>
      <c r="F234" s="49" t="s">
        <v>1037</v>
      </c>
      <c r="G234" s="50" t="s">
        <v>532</v>
      </c>
    </row>
    <row r="235" spans="2:7" ht="43.5">
      <c r="B235" s="48" t="str">
        <f t="shared" si="5"/>
        <v>Metropolitan Council
CW_280749-PS03_2026 IUP Part A
L48 Rehab and 6-DH-645 FM Replacement</v>
      </c>
      <c r="C235" s="49" t="s">
        <v>1009</v>
      </c>
      <c r="D235" s="50" t="s">
        <v>347</v>
      </c>
      <c r="E235" s="50" t="s">
        <v>1038</v>
      </c>
      <c r="F235" s="49" t="s">
        <v>1039</v>
      </c>
      <c r="G235" s="50" t="s">
        <v>532</v>
      </c>
    </row>
    <row r="236" spans="2:7" ht="43.5">
      <c r="B236" s="48" t="str">
        <f t="shared" si="5"/>
        <v>Metropolitan Council
CW_280749-PS04_2026 IUP Part B
Orono 7113 FM Replacement</v>
      </c>
      <c r="C236" s="49" t="s">
        <v>1009</v>
      </c>
      <c r="D236" s="50" t="s">
        <v>347</v>
      </c>
      <c r="E236" s="50" t="s">
        <v>1040</v>
      </c>
      <c r="F236" s="49" t="s">
        <v>1041</v>
      </c>
      <c r="G236" s="50" t="s">
        <v>526</v>
      </c>
    </row>
    <row r="237" spans="2:7" ht="43.5">
      <c r="B237" s="48" t="str">
        <f t="shared" si="5"/>
        <v>Metropolitan Council
CW_280763-PS01_2026 IUP Part B
Digester Expansion</v>
      </c>
      <c r="C237" s="49" t="s">
        <v>1009</v>
      </c>
      <c r="D237" s="50" t="s">
        <v>347</v>
      </c>
      <c r="E237" s="50" t="s">
        <v>1042</v>
      </c>
      <c r="F237" s="49" t="s">
        <v>1043</v>
      </c>
      <c r="G237" s="50" t="s">
        <v>526</v>
      </c>
    </row>
    <row r="238" spans="2:7" ht="43.5">
      <c r="B238" s="48" t="str">
        <f t="shared" si="5"/>
        <v>Metropolitan Council
CW_281026-PS01_2026 IUP Part B
4‐NS‐525 interceptor rehab</v>
      </c>
      <c r="C238" s="49" t="s">
        <v>1009</v>
      </c>
      <c r="D238" s="50" t="s">
        <v>347</v>
      </c>
      <c r="E238" s="50" t="s">
        <v>1044</v>
      </c>
      <c r="F238" s="49" t="s">
        <v>1045</v>
      </c>
      <c r="G238" s="50" t="s">
        <v>526</v>
      </c>
    </row>
    <row r="239" spans="2:7" ht="43.5">
      <c r="B239" s="48" t="str">
        <f t="shared" si="5"/>
        <v>Metropolitan Council
CW_281035-PS01_2026 IUP Part B
7029 interceptor rehab</v>
      </c>
      <c r="C239" s="49" t="s">
        <v>1009</v>
      </c>
      <c r="D239" s="50" t="s">
        <v>347</v>
      </c>
      <c r="E239" s="50" t="s">
        <v>1046</v>
      </c>
      <c r="F239" s="49" t="s">
        <v>1047</v>
      </c>
      <c r="G239" s="50" t="s">
        <v>526</v>
      </c>
    </row>
    <row r="240" spans="2:7" ht="43.5">
      <c r="B240" s="48" t="str">
        <f t="shared" si="5"/>
        <v>Monticello
DW_1860012-01_2026 IUP Part B
Treatment - Manganese Treatment Plant</v>
      </c>
      <c r="C240" s="49" t="s">
        <v>1048</v>
      </c>
      <c r="D240" s="50" t="s">
        <v>348</v>
      </c>
      <c r="E240" s="50" t="s">
        <v>1049</v>
      </c>
      <c r="F240" s="49" t="s">
        <v>655</v>
      </c>
      <c r="G240" s="50" t="s">
        <v>526</v>
      </c>
    </row>
    <row r="241" spans="2:7" ht="57.95">
      <c r="B241" s="48" t="str">
        <f t="shared" si="5"/>
        <v>Montrose
CW_280918-PS01_2026 IUP Part B
Regionalize, connect to Annandale/Maple Lk/Howard Lk</v>
      </c>
      <c r="C241" s="49" t="s">
        <v>1050</v>
      </c>
      <c r="D241" s="50" t="s">
        <v>347</v>
      </c>
      <c r="E241" s="50" t="s">
        <v>1051</v>
      </c>
      <c r="F241" s="49" t="s">
        <v>1052</v>
      </c>
      <c r="G241" s="50" t="s">
        <v>526</v>
      </c>
    </row>
    <row r="242" spans="2:7" ht="43.5">
      <c r="B242" s="48" t="str">
        <f t="shared" si="5"/>
        <v>Montrose
DW_1860016-05_2026 IUP Part B
Treatment - Manganese Plant</v>
      </c>
      <c r="C242" s="49" t="s">
        <v>1050</v>
      </c>
      <c r="D242" s="50" t="s">
        <v>348</v>
      </c>
      <c r="E242" s="50" t="s">
        <v>1053</v>
      </c>
      <c r="F242" s="49" t="s">
        <v>988</v>
      </c>
      <c r="G242" s="50" t="s">
        <v>526</v>
      </c>
    </row>
    <row r="243" spans="2:7" ht="43.5">
      <c r="B243" s="48" t="str">
        <f t="shared" si="5"/>
        <v>Montrose
DW_1860016-06_2026 IUP Part B
Storage - Repl Tower w/100,000 Gal Tower</v>
      </c>
      <c r="C243" s="49" t="s">
        <v>1050</v>
      </c>
      <c r="D243" s="50" t="s">
        <v>348</v>
      </c>
      <c r="E243" s="50" t="s">
        <v>1054</v>
      </c>
      <c r="F243" s="49" t="s">
        <v>1055</v>
      </c>
      <c r="G243" s="50" t="s">
        <v>526</v>
      </c>
    </row>
    <row r="244" spans="2:7" ht="43.5">
      <c r="B244" s="48" t="str">
        <f t="shared" si="5"/>
        <v>Moorhead
DW_1140008-14_2026 IUP Part B
Watermain - Distribution Phase 3</v>
      </c>
      <c r="C244" s="49" t="s">
        <v>1056</v>
      </c>
      <c r="D244" s="50" t="s">
        <v>348</v>
      </c>
      <c r="E244" s="50" t="s">
        <v>1057</v>
      </c>
      <c r="F244" s="49" t="s">
        <v>1058</v>
      </c>
      <c r="G244" s="50" t="s">
        <v>526</v>
      </c>
    </row>
    <row r="245" spans="2:7" ht="43.5">
      <c r="B245" s="48" t="str">
        <f t="shared" si="5"/>
        <v>Moorhead
DW_1140008-20_2026 IUP Part B
Storage - Reservoirs Improvement</v>
      </c>
      <c r="C245" s="49" t="s">
        <v>1056</v>
      </c>
      <c r="D245" s="50" t="s">
        <v>348</v>
      </c>
      <c r="E245" s="50" t="s">
        <v>1059</v>
      </c>
      <c r="F245" s="49" t="s">
        <v>1060</v>
      </c>
      <c r="G245" s="50" t="s">
        <v>526</v>
      </c>
    </row>
    <row r="246" spans="2:7" ht="43.5">
      <c r="B246" s="48" t="str">
        <f t="shared" si="5"/>
        <v>Moorhead
DW_1140008-23_2026 IUP Part B
Source - Transmission Pipeline Repl</v>
      </c>
      <c r="C246" s="49" t="s">
        <v>1056</v>
      </c>
      <c r="D246" s="50" t="s">
        <v>348</v>
      </c>
      <c r="E246" s="50" t="s">
        <v>1061</v>
      </c>
      <c r="F246" s="49" t="s">
        <v>1062</v>
      </c>
      <c r="G246" s="50" t="s">
        <v>526</v>
      </c>
    </row>
    <row r="247" spans="2:7" ht="43.5">
      <c r="B247" s="48" t="str">
        <f t="shared" si="5"/>
        <v>Mound
DW_1270038-01_2026 IUP Part B
Treatment - Manganese Plant</v>
      </c>
      <c r="C247" s="49" t="s">
        <v>1063</v>
      </c>
      <c r="D247" s="50" t="s">
        <v>348</v>
      </c>
      <c r="E247" s="50" t="s">
        <v>1064</v>
      </c>
      <c r="F247" s="49" t="s">
        <v>988</v>
      </c>
      <c r="G247" s="50" t="s">
        <v>526</v>
      </c>
    </row>
    <row r="248" spans="2:7" ht="43.5">
      <c r="B248" s="48" t="str">
        <f t="shared" si="5"/>
        <v>New London
DW_1340005-06_2026 IUP Part B
Watermain - 2025 Improvements</v>
      </c>
      <c r="C248" s="49" t="s">
        <v>1065</v>
      </c>
      <c r="D248" s="50" t="s">
        <v>348</v>
      </c>
      <c r="E248" s="50" t="s">
        <v>1066</v>
      </c>
      <c r="F248" s="49" t="s">
        <v>1067</v>
      </c>
      <c r="G248" s="50" t="s">
        <v>526</v>
      </c>
    </row>
    <row r="249" spans="2:7" ht="43.5">
      <c r="B249" s="48" t="str">
        <f t="shared" si="5"/>
        <v>New York Mills
DW_1560017-09_2026 IUP Part B
Treatment - New TP/Well</v>
      </c>
      <c r="C249" s="49" t="s">
        <v>1068</v>
      </c>
      <c r="D249" s="50" t="s">
        <v>348</v>
      </c>
      <c r="E249" s="50" t="s">
        <v>1069</v>
      </c>
      <c r="F249" s="49" t="s">
        <v>1070</v>
      </c>
      <c r="G249" s="50" t="s">
        <v>526</v>
      </c>
    </row>
    <row r="250" spans="2:7" ht="43.5">
      <c r="B250" s="48" t="str">
        <f t="shared" si="5"/>
        <v>Newport
DW_1820014-02_2026 IUP Part B
Source - New Well</v>
      </c>
      <c r="C250" s="49" t="s">
        <v>1071</v>
      </c>
      <c r="D250" s="50" t="s">
        <v>348</v>
      </c>
      <c r="E250" s="50" t="s">
        <v>1072</v>
      </c>
      <c r="F250" s="49" t="s">
        <v>836</v>
      </c>
      <c r="G250" s="50" t="s">
        <v>526</v>
      </c>
    </row>
    <row r="251" spans="2:7" ht="43.5">
      <c r="B251" s="48" t="str">
        <f t="shared" si="5"/>
        <v>Nielsville
DW_1600012-06_2026 IUP Part B
Other - Connect to North Dakota ECRWD</v>
      </c>
      <c r="C251" s="49" t="s">
        <v>1073</v>
      </c>
      <c r="D251" s="50" t="s">
        <v>348</v>
      </c>
      <c r="E251" s="50" t="s">
        <v>1074</v>
      </c>
      <c r="F251" s="49" t="s">
        <v>1075</v>
      </c>
      <c r="G251" s="50" t="s">
        <v>526</v>
      </c>
    </row>
    <row r="252" spans="2:7" ht="43.5">
      <c r="B252" s="48" t="str">
        <f t="shared" si="5"/>
        <v>Nobles County
CW_280149-PS01_2026 IUP Part B
Unsewered, new collection and pond</v>
      </c>
      <c r="C252" s="49" t="s">
        <v>1076</v>
      </c>
      <c r="D252" s="50" t="s">
        <v>347</v>
      </c>
      <c r="E252" s="50" t="s">
        <v>1077</v>
      </c>
      <c r="F252" s="49" t="s">
        <v>1078</v>
      </c>
      <c r="G252" s="50" t="s">
        <v>526</v>
      </c>
    </row>
    <row r="253" spans="2:7" ht="43.5">
      <c r="B253" s="48" t="str">
        <f t="shared" si="5"/>
        <v>Northfield
DW_1660010-02_2026 IUP Part B
Treatment - Gravity Filters and RO</v>
      </c>
      <c r="C253" s="49" t="s">
        <v>1079</v>
      </c>
      <c r="D253" s="50" t="s">
        <v>348</v>
      </c>
      <c r="E253" s="50" t="s">
        <v>1080</v>
      </c>
      <c r="F253" s="49" t="s">
        <v>1081</v>
      </c>
      <c r="G253" s="50" t="s">
        <v>526</v>
      </c>
    </row>
    <row r="254" spans="2:7" ht="43.5">
      <c r="B254" s="48" t="str">
        <f t="shared" si="5"/>
        <v>Olivia
DW_1650011-06_2026 IUP Part A
Treatment - RO addition</v>
      </c>
      <c r="C254" s="49" t="s">
        <v>1082</v>
      </c>
      <c r="D254" s="50" t="s">
        <v>348</v>
      </c>
      <c r="E254" s="50" t="s">
        <v>1083</v>
      </c>
      <c r="F254" s="49" t="s">
        <v>1084</v>
      </c>
      <c r="G254" s="50" t="s">
        <v>532</v>
      </c>
    </row>
    <row r="255" spans="2:7" ht="43.5">
      <c r="B255" s="48" t="str">
        <f t="shared" si="5"/>
        <v>Ortonville
CW_280581-PS02_2026 IUP Part B
Rehab collection, Ph 2</v>
      </c>
      <c r="C255" s="49" t="s">
        <v>1085</v>
      </c>
      <c r="D255" s="50" t="s">
        <v>347</v>
      </c>
      <c r="E255" s="50" t="s">
        <v>1086</v>
      </c>
      <c r="F255" s="49" t="s">
        <v>552</v>
      </c>
      <c r="G255" s="50" t="s">
        <v>526</v>
      </c>
    </row>
    <row r="256" spans="2:7" ht="43.5">
      <c r="B256" s="48" t="str">
        <f t="shared" si="5"/>
        <v>Ortonville
CW_280955-PS01_2026 IUP Part B
Rehab collection</v>
      </c>
      <c r="C256" s="49" t="s">
        <v>1085</v>
      </c>
      <c r="D256" s="50" t="s">
        <v>347</v>
      </c>
      <c r="E256" s="50" t="s">
        <v>1087</v>
      </c>
      <c r="F256" s="49" t="s">
        <v>525</v>
      </c>
      <c r="G256" s="50" t="s">
        <v>526</v>
      </c>
    </row>
    <row r="257" spans="2:7" ht="43.5">
      <c r="B257" s="48" t="str">
        <f t="shared" si="5"/>
        <v>Ortonville
DW_1060008-08_2026 IUP Part A
Watermain - Phase 3</v>
      </c>
      <c r="C257" s="49" t="s">
        <v>1085</v>
      </c>
      <c r="D257" s="50" t="s">
        <v>348</v>
      </c>
      <c r="E257" s="50" t="s">
        <v>1088</v>
      </c>
      <c r="F257" s="49" t="s">
        <v>1089</v>
      </c>
      <c r="G257" s="50" t="s">
        <v>532</v>
      </c>
    </row>
    <row r="258" spans="2:7" ht="43.5">
      <c r="B258" s="48" t="str">
        <f t="shared" si="5"/>
        <v>Ortonville
DW_1060008-09_2026 IUP Part B
Watermain - Phase 4</v>
      </c>
      <c r="C258" s="49" t="s">
        <v>1085</v>
      </c>
      <c r="D258" s="50" t="s">
        <v>348</v>
      </c>
      <c r="E258" s="50" t="s">
        <v>1090</v>
      </c>
      <c r="F258" s="49" t="s">
        <v>1091</v>
      </c>
      <c r="G258" s="50" t="s">
        <v>526</v>
      </c>
    </row>
    <row r="259" spans="2:7" ht="43.5">
      <c r="B259" s="48" t="str">
        <f t="shared" si="5"/>
        <v>Ortonville
DW_1060008-10_2026 IUP Part B
Watermain - Dixon St. Replacement</v>
      </c>
      <c r="C259" s="49" t="s">
        <v>1085</v>
      </c>
      <c r="D259" s="50" t="s">
        <v>348</v>
      </c>
      <c r="E259" s="50" t="s">
        <v>1092</v>
      </c>
      <c r="F259" s="49" t="s">
        <v>1093</v>
      </c>
      <c r="G259" s="50" t="s">
        <v>526</v>
      </c>
    </row>
    <row r="260" spans="2:7" ht="43.5">
      <c r="B260" s="48" t="str">
        <f t="shared" si="5"/>
        <v>Otsego
DW_1860026-02_2026 IUP Part B
Treatment - Manganese Pumphouse 3</v>
      </c>
      <c r="C260" s="49" t="s">
        <v>1094</v>
      </c>
      <c r="D260" s="50" t="s">
        <v>348</v>
      </c>
      <c r="E260" s="50" t="s">
        <v>1095</v>
      </c>
      <c r="F260" s="49" t="s">
        <v>1096</v>
      </c>
      <c r="G260" s="50" t="s">
        <v>526</v>
      </c>
    </row>
    <row r="261" spans="2:7" ht="43.5">
      <c r="B261" s="48" t="str">
        <f t="shared" si="5"/>
        <v>Otsego
DW_1860026-03_2026 IUP Part A
Treatment - Manganese Pumphouse 4</v>
      </c>
      <c r="C261" s="49" t="s">
        <v>1094</v>
      </c>
      <c r="D261" s="50" t="s">
        <v>348</v>
      </c>
      <c r="E261" s="50" t="s">
        <v>1097</v>
      </c>
      <c r="F261" s="49" t="s">
        <v>1098</v>
      </c>
      <c r="G261" s="50" t="s">
        <v>532</v>
      </c>
    </row>
    <row r="262" spans="2:7" ht="43.5">
      <c r="B262" s="48" t="str">
        <f t="shared" si="5"/>
        <v>Owatonna
CW_280679-PS01b_2026 IUP Part A
Adv trmt - phos, expand treatment</v>
      </c>
      <c r="C262" s="49" t="s">
        <v>1099</v>
      </c>
      <c r="D262" s="50" t="s">
        <v>347</v>
      </c>
      <c r="E262" s="50" t="s">
        <v>1100</v>
      </c>
      <c r="F262" s="49" t="s">
        <v>538</v>
      </c>
      <c r="G262" s="50" t="s">
        <v>532</v>
      </c>
    </row>
    <row r="263" spans="2:7" ht="43.5">
      <c r="B263" s="48" t="str">
        <f t="shared" ref="B263:B288" si="6">C263&amp;CHAR(10)&amp;D263&amp;"_"&amp;E263&amp;"_2026 IUP Part "&amp;G263&amp;CHAR(10)&amp;F263</f>
        <v>Palisade
DW_1010013-02_2026 IUP Part B
Treatment - Manganese New Plant</v>
      </c>
      <c r="C263" s="49" t="s">
        <v>1101</v>
      </c>
      <c r="D263" s="50" t="s">
        <v>348</v>
      </c>
      <c r="E263" s="50" t="s">
        <v>1102</v>
      </c>
      <c r="F263" s="49" t="s">
        <v>1103</v>
      </c>
      <c r="G263" s="50" t="s">
        <v>526</v>
      </c>
    </row>
    <row r="264" spans="2:7" ht="43.5">
      <c r="B264" s="48" t="str">
        <f t="shared" si="6"/>
        <v>Palisade
DW_1010013-03_2026 IUP Part B
Storage - Tower Improvements</v>
      </c>
      <c r="C264" s="49" t="s">
        <v>1101</v>
      </c>
      <c r="D264" s="50" t="s">
        <v>348</v>
      </c>
      <c r="E264" s="50" t="s">
        <v>1104</v>
      </c>
      <c r="F264" s="49" t="s">
        <v>1105</v>
      </c>
      <c r="G264" s="50" t="s">
        <v>526</v>
      </c>
    </row>
    <row r="265" spans="2:7" ht="43.5">
      <c r="B265" s="48" t="str">
        <f t="shared" si="6"/>
        <v>Palisade
DW_1010013-04_2026 IUP Part B
Source - Well #2 Replacement</v>
      </c>
      <c r="C265" s="49" t="s">
        <v>1101</v>
      </c>
      <c r="D265" s="50" t="s">
        <v>348</v>
      </c>
      <c r="E265" s="50" t="s">
        <v>1106</v>
      </c>
      <c r="F265" s="49" t="s">
        <v>1107</v>
      </c>
      <c r="G265" s="50" t="s">
        <v>526</v>
      </c>
    </row>
    <row r="266" spans="2:7" ht="43.5">
      <c r="B266" s="48" t="str">
        <f t="shared" si="6"/>
        <v>Pease
DW_1480017-05_2026 IUP Part B
Other - PFAS Connect to Neighbor</v>
      </c>
      <c r="C266" s="49" t="s">
        <v>1108</v>
      </c>
      <c r="D266" s="50" t="s">
        <v>348</v>
      </c>
      <c r="E266" s="50" t="s">
        <v>1109</v>
      </c>
      <c r="F266" s="49" t="s">
        <v>1110</v>
      </c>
      <c r="G266" s="50" t="s">
        <v>526</v>
      </c>
    </row>
    <row r="267" spans="2:7" ht="43.5">
      <c r="B267" s="48" t="str">
        <f t="shared" si="6"/>
        <v>Pelican Rapids
DW_1560019-10_2026 IUP Part B
Watermain - Replace Various Areas</v>
      </c>
      <c r="C267" s="49" t="s">
        <v>1111</v>
      </c>
      <c r="D267" s="50" t="s">
        <v>348</v>
      </c>
      <c r="E267" s="50" t="s">
        <v>1112</v>
      </c>
      <c r="F267" s="49" t="s">
        <v>856</v>
      </c>
      <c r="G267" s="50" t="s">
        <v>526</v>
      </c>
    </row>
    <row r="268" spans="2:7" ht="43.5">
      <c r="B268" s="48" t="str">
        <f t="shared" si="6"/>
        <v>Pipestone
DW_1590005-10_2026 IUP Part B
Watermain - Replace NE Area - Phase 3</v>
      </c>
      <c r="C268" s="49" t="s">
        <v>1113</v>
      </c>
      <c r="D268" s="50" t="s">
        <v>348</v>
      </c>
      <c r="E268" s="50" t="s">
        <v>1114</v>
      </c>
      <c r="F268" s="49" t="s">
        <v>1115</v>
      </c>
      <c r="G268" s="50" t="s">
        <v>526</v>
      </c>
    </row>
    <row r="269" spans="2:7" ht="43.5">
      <c r="B269" s="48" t="str">
        <f t="shared" si="6"/>
        <v>Pipestone
DW_1590005-14_2026 IUP Part B
Watermain - Repl 2nd Ave SW</v>
      </c>
      <c r="C269" s="49" t="s">
        <v>1113</v>
      </c>
      <c r="D269" s="50" t="s">
        <v>348</v>
      </c>
      <c r="E269" s="50" t="s">
        <v>1116</v>
      </c>
      <c r="F269" s="49" t="s">
        <v>1117</v>
      </c>
      <c r="G269" s="50" t="s">
        <v>526</v>
      </c>
    </row>
    <row r="270" spans="2:7" ht="43.5">
      <c r="B270" s="48" t="str">
        <f t="shared" si="6"/>
        <v>Proctor
DW_1690042-05_2026 IUP Part B
Watermain - Repl 2nd St. to Westgate Blv</v>
      </c>
      <c r="C270" s="49" t="s">
        <v>1118</v>
      </c>
      <c r="D270" s="50" t="s">
        <v>348</v>
      </c>
      <c r="E270" s="50" t="s">
        <v>1119</v>
      </c>
      <c r="F270" s="49" t="s">
        <v>1120</v>
      </c>
      <c r="G270" s="50" t="s">
        <v>526</v>
      </c>
    </row>
    <row r="271" spans="2:7" ht="43.5">
      <c r="B271" s="48" t="str">
        <f t="shared" si="6"/>
        <v>Randall
CW_280786-PS01_2026 IUP Part A
Rehab collection</v>
      </c>
      <c r="C271" s="49" t="s">
        <v>1121</v>
      </c>
      <c r="D271" s="50" t="s">
        <v>347</v>
      </c>
      <c r="E271" s="50" t="s">
        <v>1122</v>
      </c>
      <c r="F271" s="49" t="s">
        <v>525</v>
      </c>
      <c r="G271" s="50" t="s">
        <v>532</v>
      </c>
    </row>
    <row r="272" spans="2:7" ht="43.5">
      <c r="B272" s="48" t="str">
        <f t="shared" si="6"/>
        <v>Randall
CW_280786-PS02_2026 IUP Part B
Rehab treatment</v>
      </c>
      <c r="C272" s="49" t="s">
        <v>1121</v>
      </c>
      <c r="D272" s="50" t="s">
        <v>347</v>
      </c>
      <c r="E272" s="50" t="s">
        <v>1123</v>
      </c>
      <c r="F272" s="49" t="s">
        <v>549</v>
      </c>
      <c r="G272" s="50" t="s">
        <v>526</v>
      </c>
    </row>
    <row r="273" spans="2:7" ht="43.5">
      <c r="B273" s="48" t="str">
        <f t="shared" si="6"/>
        <v>Randall
DW_1490005-02_2026 IUP Part A
Watermain - Water System Improvements</v>
      </c>
      <c r="C273" s="49" t="s">
        <v>1121</v>
      </c>
      <c r="D273" s="50" t="s">
        <v>348</v>
      </c>
      <c r="E273" s="50" t="s">
        <v>1124</v>
      </c>
      <c r="F273" s="49" t="s">
        <v>1125</v>
      </c>
      <c r="G273" s="50" t="s">
        <v>532</v>
      </c>
    </row>
    <row r="274" spans="2:7" ht="43.5">
      <c r="B274" s="48" t="str">
        <f t="shared" si="6"/>
        <v>Red Wing
DW_1250013-09_2026 IUP Part A
Other - Booster Station Rehab</v>
      </c>
      <c r="C274" s="49" t="s">
        <v>1126</v>
      </c>
      <c r="D274" s="50" t="s">
        <v>348</v>
      </c>
      <c r="E274" s="50" t="s">
        <v>1127</v>
      </c>
      <c r="F274" s="49" t="s">
        <v>1128</v>
      </c>
      <c r="G274" s="50" t="s">
        <v>532</v>
      </c>
    </row>
    <row r="275" spans="2:7" ht="43.5">
      <c r="B275" s="48" t="str">
        <f t="shared" si="6"/>
        <v>Redwood Falls
CW_280832-PS01_2026 IUP Part A
Adv trmt - phos, rehab WWTP</v>
      </c>
      <c r="C275" s="49" t="s">
        <v>1129</v>
      </c>
      <c r="D275" s="50" t="s">
        <v>347</v>
      </c>
      <c r="E275" s="50" t="s">
        <v>1130</v>
      </c>
      <c r="F275" s="49" t="s">
        <v>986</v>
      </c>
      <c r="G275" s="50" t="s">
        <v>532</v>
      </c>
    </row>
    <row r="276" spans="2:7" ht="43.5">
      <c r="B276" s="48" t="str">
        <f t="shared" si="6"/>
        <v>Robbinsdale
DW_1270046-06_2026 IUP Part B
Storage - New Tower</v>
      </c>
      <c r="C276" s="49" t="s">
        <v>1131</v>
      </c>
      <c r="D276" s="50" t="s">
        <v>348</v>
      </c>
      <c r="E276" s="50" t="s">
        <v>1132</v>
      </c>
      <c r="F276" s="49" t="s">
        <v>787</v>
      </c>
      <c r="G276" s="50" t="s">
        <v>526</v>
      </c>
    </row>
    <row r="277" spans="2:7" ht="43.5">
      <c r="B277" s="48" t="str">
        <f t="shared" si="6"/>
        <v>Rochester
CW_280713-PS01b_2026 IUP Part A
Rehab treatment, liquid &amp; solids upgrade</v>
      </c>
      <c r="C277" s="49" t="s">
        <v>1133</v>
      </c>
      <c r="D277" s="50" t="s">
        <v>347</v>
      </c>
      <c r="E277" s="50" t="s">
        <v>1134</v>
      </c>
      <c r="F277" s="49" t="s">
        <v>1135</v>
      </c>
      <c r="G277" s="50" t="s">
        <v>532</v>
      </c>
    </row>
    <row r="278" spans="2:7" ht="43.5">
      <c r="B278" s="48" t="str">
        <f t="shared" si="6"/>
        <v>Rolling Green Township
DW_1660022-01_2026 IUP Part B
Treatment - Radchem Removal</v>
      </c>
      <c r="C278" s="49" t="s">
        <v>1136</v>
      </c>
      <c r="D278" s="50" t="s">
        <v>348</v>
      </c>
      <c r="E278" s="50" t="s">
        <v>1137</v>
      </c>
      <c r="F278" s="49" t="s">
        <v>1138</v>
      </c>
      <c r="G278" s="50" t="s">
        <v>526</v>
      </c>
    </row>
    <row r="279" spans="2:7" ht="43.5">
      <c r="B279" s="48" t="str">
        <f t="shared" si="6"/>
        <v>Rosemount
DW_1190019-02_2026 IUP Part B
Treatment - New Fe/Mn/Ra Plant</v>
      </c>
      <c r="C279" s="49" t="s">
        <v>1139</v>
      </c>
      <c r="D279" s="50" t="s">
        <v>348</v>
      </c>
      <c r="E279" s="50" t="s">
        <v>1140</v>
      </c>
      <c r="F279" s="49" t="s">
        <v>1141</v>
      </c>
      <c r="G279" s="50" t="s">
        <v>526</v>
      </c>
    </row>
    <row r="280" spans="2:7" ht="43.5">
      <c r="B280" s="48" t="str">
        <f t="shared" si="6"/>
        <v>Royalton
DW_1490006-09_2026 IUP Part B
Watermain - Improvements &amp; Looping</v>
      </c>
      <c r="C280" s="49" t="s">
        <v>1142</v>
      </c>
      <c r="D280" s="50" t="s">
        <v>348</v>
      </c>
      <c r="E280" s="50" t="s">
        <v>1143</v>
      </c>
      <c r="F280" s="49" t="s">
        <v>1144</v>
      </c>
      <c r="G280" s="50" t="s">
        <v>526</v>
      </c>
    </row>
    <row r="281" spans="2:7" ht="43.5">
      <c r="B281" s="48" t="str">
        <f t="shared" si="6"/>
        <v>Royalton
DW_1490006-10_2026 IUP Part B
Storage - Tower Rehab</v>
      </c>
      <c r="C281" s="49" t="s">
        <v>1142</v>
      </c>
      <c r="D281" s="50" t="s">
        <v>348</v>
      </c>
      <c r="E281" s="50" t="s">
        <v>1145</v>
      </c>
      <c r="F281" s="49" t="s">
        <v>616</v>
      </c>
      <c r="G281" s="50" t="s">
        <v>526</v>
      </c>
    </row>
    <row r="282" spans="2:7" ht="43.5">
      <c r="B282" s="48" t="str">
        <f t="shared" si="6"/>
        <v>Saint Cloud
CW_280857-PD00_2026 IUP Part A
Equip and Energy Improvements</v>
      </c>
      <c r="C282" s="49" t="s">
        <v>1146</v>
      </c>
      <c r="D282" s="50" t="s">
        <v>347</v>
      </c>
      <c r="E282" s="50" t="s">
        <v>1147</v>
      </c>
      <c r="F282" s="49" t="s">
        <v>1148</v>
      </c>
      <c r="G282" s="50" t="s">
        <v>532</v>
      </c>
    </row>
    <row r="283" spans="2:7" ht="57.95">
      <c r="B283" s="48" t="str">
        <f t="shared" si="6"/>
        <v>Saint Cloud
CW_280857-PS01_2026 IUP Part B
Rehab treatment, solids/energy improvements</v>
      </c>
      <c r="C283" s="49" t="s">
        <v>1146</v>
      </c>
      <c r="D283" s="50" t="s">
        <v>347</v>
      </c>
      <c r="E283" s="50" t="s">
        <v>1149</v>
      </c>
      <c r="F283" s="49" t="s">
        <v>1150</v>
      </c>
      <c r="G283" s="50" t="s">
        <v>526</v>
      </c>
    </row>
    <row r="284" spans="2:7" ht="43.5">
      <c r="B284" s="48" t="str">
        <f t="shared" si="6"/>
        <v>Saint Cloud
CW_280857-PS02_2026 IUP Part B
Aeration system rehab/upgrade</v>
      </c>
      <c r="C284" s="49" t="s">
        <v>1146</v>
      </c>
      <c r="D284" s="50" t="s">
        <v>347</v>
      </c>
      <c r="E284" s="50" t="s">
        <v>1151</v>
      </c>
      <c r="F284" s="49" t="s">
        <v>1152</v>
      </c>
      <c r="G284" s="50" t="s">
        <v>526</v>
      </c>
    </row>
    <row r="285" spans="2:7" ht="43.5">
      <c r="B285" s="48" t="str">
        <f t="shared" si="6"/>
        <v xml:space="preserve">Saint Cloud
DW_1730027-19_2026 IUP Part B
Watermain - 22nd St. S-CR 136 to Cooper </v>
      </c>
      <c r="C285" s="49" t="s">
        <v>1146</v>
      </c>
      <c r="D285" s="50" t="s">
        <v>348</v>
      </c>
      <c r="E285" s="50" t="s">
        <v>1153</v>
      </c>
      <c r="F285" s="49" t="s">
        <v>1154</v>
      </c>
      <c r="G285" s="50" t="s">
        <v>526</v>
      </c>
    </row>
    <row r="286" spans="2:7" ht="43.5">
      <c r="B286" s="48" t="str">
        <f t="shared" si="6"/>
        <v>Saint Michael
CW_280795-PS02_2026 IUP Part B
Adv trmt - phos, replace reed beds</v>
      </c>
      <c r="C286" s="49" t="s">
        <v>1155</v>
      </c>
      <c r="D286" s="50" t="s">
        <v>347</v>
      </c>
      <c r="E286" s="50" t="s">
        <v>1156</v>
      </c>
      <c r="F286" s="49" t="s">
        <v>1157</v>
      </c>
      <c r="G286" s="50" t="s">
        <v>526</v>
      </c>
    </row>
    <row r="287" spans="2:7" ht="43.5">
      <c r="B287" s="48" t="str">
        <f t="shared" si="6"/>
        <v>Saint Paul RWS
DW_1620026-22y_2026 IUP Part A
Treatment - Process Imp.(McCarrons)</v>
      </c>
      <c r="C287" s="49" t="s">
        <v>1158</v>
      </c>
      <c r="D287" s="50" t="s">
        <v>348</v>
      </c>
      <c r="E287" s="50" t="s">
        <v>1159</v>
      </c>
      <c r="F287" s="49" t="s">
        <v>1160</v>
      </c>
      <c r="G287" s="50" t="s">
        <v>532</v>
      </c>
    </row>
    <row r="288" spans="2:7" ht="43.5">
      <c r="B288" s="48" t="str">
        <f t="shared" si="6"/>
        <v>Saint Paul RWS
DW_1620026-22z_2026 IUP Part B
Treatment - Process Imp.(McCarrons)</v>
      </c>
      <c r="C288" s="49" t="s">
        <v>1158</v>
      </c>
      <c r="D288" s="50" t="s">
        <v>348</v>
      </c>
      <c r="E288" s="50" t="s">
        <v>1161</v>
      </c>
      <c r="F288" s="49" t="s">
        <v>1160</v>
      </c>
      <c r="G288" s="50" t="s">
        <v>526</v>
      </c>
    </row>
    <row r="289" spans="2:7" ht="43.5">
      <c r="B289" s="48" t="str">
        <f t="shared" ref="B289:B323" si="7">C289&amp;CHAR(10)&amp;D289&amp;"_"&amp;E289&amp;"_2026 IUP Part "&amp;G289&amp;CHAR(10)&amp;F289</f>
        <v>Saint Peter
CW_280969-PS01_2026 IUP Part B
Rehab treatment</v>
      </c>
      <c r="C289" s="49" t="s">
        <v>1162</v>
      </c>
      <c r="D289" s="50" t="s">
        <v>347</v>
      </c>
      <c r="E289" s="50" t="s">
        <v>1163</v>
      </c>
      <c r="F289" s="49" t="s">
        <v>549</v>
      </c>
      <c r="G289" s="50" t="s">
        <v>526</v>
      </c>
    </row>
    <row r="290" spans="2:7" ht="43.5">
      <c r="B290" s="48" t="str">
        <f t="shared" si="7"/>
        <v>Sandstone
CW_280887-PS01_2026 IUP Part A
Adv trmt - phos</v>
      </c>
      <c r="C290" s="49" t="s">
        <v>1164</v>
      </c>
      <c r="D290" s="50" t="s">
        <v>347</v>
      </c>
      <c r="E290" s="50" t="s">
        <v>1165</v>
      </c>
      <c r="F290" s="49" t="s">
        <v>1166</v>
      </c>
      <c r="G290" s="50" t="s">
        <v>532</v>
      </c>
    </row>
    <row r="291" spans="2:7" ht="43.5">
      <c r="B291" s="48" t="str">
        <f t="shared" si="7"/>
        <v>Sauk Rapids
DW_1050004-07_2026 IUP Part B
Treatment - PFAS TP Upgrade &amp; New Wells</v>
      </c>
      <c r="C291" s="49" t="s">
        <v>1167</v>
      </c>
      <c r="D291" s="50" t="s">
        <v>348</v>
      </c>
      <c r="E291" s="50" t="s">
        <v>1168</v>
      </c>
      <c r="F291" s="49" t="s">
        <v>1169</v>
      </c>
      <c r="G291" s="50" t="s">
        <v>526</v>
      </c>
    </row>
    <row r="292" spans="2:7" ht="43.5">
      <c r="B292" s="48" t="str">
        <f t="shared" si="7"/>
        <v>Scandia
CW_280805-PS01_2026 IUP Part A
Adv trmt - nitrogen, rehab LSTS</v>
      </c>
      <c r="C292" s="49" t="s">
        <v>1170</v>
      </c>
      <c r="D292" s="50" t="s">
        <v>347</v>
      </c>
      <c r="E292" s="50" t="s">
        <v>1171</v>
      </c>
      <c r="F292" s="49" t="s">
        <v>1172</v>
      </c>
      <c r="G292" s="50" t="s">
        <v>532</v>
      </c>
    </row>
    <row r="293" spans="2:7" ht="43.5">
      <c r="B293" s="48" t="str">
        <f t="shared" si="7"/>
        <v>Sherburn
CW_280698-PS02_2026 IUP Part B
Rehab collection</v>
      </c>
      <c r="C293" s="49" t="s">
        <v>1173</v>
      </c>
      <c r="D293" s="50" t="s">
        <v>347</v>
      </c>
      <c r="E293" s="50" t="s">
        <v>1174</v>
      </c>
      <c r="F293" s="49" t="s">
        <v>525</v>
      </c>
      <c r="G293" s="50" t="s">
        <v>526</v>
      </c>
    </row>
    <row r="294" spans="2:7" ht="43.5">
      <c r="B294" s="48" t="str">
        <f t="shared" si="7"/>
        <v>Silver Bay
DW_1380003-11_2026 IUP Part A
Treatment - Plant Improvements</v>
      </c>
      <c r="C294" s="49" t="s">
        <v>1175</v>
      </c>
      <c r="D294" s="50" t="s">
        <v>348</v>
      </c>
      <c r="E294" s="50" t="s">
        <v>1176</v>
      </c>
      <c r="F294" s="49" t="s">
        <v>977</v>
      </c>
      <c r="G294" s="50" t="s">
        <v>532</v>
      </c>
    </row>
    <row r="295" spans="2:7" ht="43.5">
      <c r="B295" s="48" t="str">
        <f t="shared" si="7"/>
        <v>Silver Bay
DW_1380003-12_2026 IUP Part B
Watermain - 2026 Citywide</v>
      </c>
      <c r="C295" s="49" t="s">
        <v>1175</v>
      </c>
      <c r="D295" s="50" t="s">
        <v>348</v>
      </c>
      <c r="E295" s="50" t="s">
        <v>1177</v>
      </c>
      <c r="F295" s="49" t="s">
        <v>1178</v>
      </c>
      <c r="G295" s="50" t="s">
        <v>526</v>
      </c>
    </row>
    <row r="296" spans="2:7" ht="43.5">
      <c r="B296" s="48" t="str">
        <f t="shared" si="7"/>
        <v>Silver Bay
DW_1380003-15_2026 IUP Part B
Watermain - PRV Replacements</v>
      </c>
      <c r="C296" s="49" t="s">
        <v>1175</v>
      </c>
      <c r="D296" s="50" t="s">
        <v>348</v>
      </c>
      <c r="E296" s="50" t="s">
        <v>1179</v>
      </c>
      <c r="F296" s="49" t="s">
        <v>1180</v>
      </c>
      <c r="G296" s="50" t="s">
        <v>526</v>
      </c>
    </row>
    <row r="297" spans="2:7" ht="43.5">
      <c r="B297" s="48" t="str">
        <f t="shared" si="7"/>
        <v>Spring Valley
CW_280633-PS02_2026 IUP Part B
Rehab collection and treatment</v>
      </c>
      <c r="C297" s="49" t="s">
        <v>1181</v>
      </c>
      <c r="D297" s="50" t="s">
        <v>347</v>
      </c>
      <c r="E297" s="50" t="s">
        <v>1182</v>
      </c>
      <c r="F297" s="49" t="s">
        <v>566</v>
      </c>
      <c r="G297" s="50" t="s">
        <v>526</v>
      </c>
    </row>
    <row r="298" spans="2:7" ht="43.5">
      <c r="B298" s="48" t="str">
        <f t="shared" si="7"/>
        <v>Springsteel Island SD
CW_280939-PS01_2026 IUP Part B
Regionalize, connect to Warroad</v>
      </c>
      <c r="C298" s="49" t="s">
        <v>1183</v>
      </c>
      <c r="D298" s="50" t="s">
        <v>347</v>
      </c>
      <c r="E298" s="50" t="s">
        <v>1184</v>
      </c>
      <c r="F298" s="49" t="s">
        <v>1185</v>
      </c>
      <c r="G298" s="50" t="s">
        <v>526</v>
      </c>
    </row>
    <row r="299" spans="2:7" ht="43.5">
      <c r="B299" s="48" t="str">
        <f t="shared" si="7"/>
        <v>Staples
CW_280926-PS01_2026 IUP Part B
Rehab collection, 4th St</v>
      </c>
      <c r="C299" s="49" t="s">
        <v>1186</v>
      </c>
      <c r="D299" s="50" t="s">
        <v>347</v>
      </c>
      <c r="E299" s="50" t="s">
        <v>1187</v>
      </c>
      <c r="F299" s="49" t="s">
        <v>1188</v>
      </c>
      <c r="G299" s="50" t="s">
        <v>526</v>
      </c>
    </row>
    <row r="300" spans="2:7" ht="43.5">
      <c r="B300" s="48" t="str">
        <f t="shared" si="7"/>
        <v>Staples
DW_1770011-09_2026 IUP Part B
Watermain - 4th St NE Impvrovements</v>
      </c>
      <c r="C300" s="49" t="s">
        <v>1186</v>
      </c>
      <c r="D300" s="50" t="s">
        <v>348</v>
      </c>
      <c r="E300" s="50" t="s">
        <v>1189</v>
      </c>
      <c r="F300" s="49" t="s">
        <v>1190</v>
      </c>
      <c r="G300" s="50" t="s">
        <v>526</v>
      </c>
    </row>
    <row r="301" spans="2:7" ht="43.5">
      <c r="B301" s="48" t="str">
        <f t="shared" si="7"/>
        <v>Starbuck
DW_1610008-04_2026 IUP Part B
Storage - Tank Rehab</v>
      </c>
      <c r="C301" s="49" t="s">
        <v>1191</v>
      </c>
      <c r="D301" s="50" t="s">
        <v>348</v>
      </c>
      <c r="E301" s="50" t="s">
        <v>1192</v>
      </c>
      <c r="F301" s="49" t="s">
        <v>1193</v>
      </c>
      <c r="G301" s="50" t="s">
        <v>526</v>
      </c>
    </row>
    <row r="302" spans="2:7" ht="43.5">
      <c r="B302" s="48" t="str">
        <f t="shared" si="7"/>
        <v>Starbuck
DW_1610008-06_2026 IUP Part B
Treatment - TP Rehab</v>
      </c>
      <c r="C302" s="49" t="s">
        <v>1191</v>
      </c>
      <c r="D302" s="50" t="s">
        <v>348</v>
      </c>
      <c r="E302" s="50" t="s">
        <v>1194</v>
      </c>
      <c r="F302" s="49" t="s">
        <v>752</v>
      </c>
      <c r="G302" s="50" t="s">
        <v>526</v>
      </c>
    </row>
    <row r="303" spans="2:7" ht="43.5">
      <c r="B303" s="48" t="str">
        <f t="shared" si="7"/>
        <v xml:space="preserve">Stewart
CW_280938-PS01_2026 IUP Part A
Rehab collection </v>
      </c>
      <c r="C303" s="49" t="s">
        <v>1195</v>
      </c>
      <c r="D303" s="50" t="s">
        <v>347</v>
      </c>
      <c r="E303" s="50" t="s">
        <v>1196</v>
      </c>
      <c r="F303" s="49" t="s">
        <v>1197</v>
      </c>
      <c r="G303" s="50" t="s">
        <v>532</v>
      </c>
    </row>
    <row r="304" spans="2:7" ht="43.5">
      <c r="B304" s="48" t="str">
        <f t="shared" si="7"/>
        <v>Stewart
DW_1430009-07 and -08_2026 IUP Part A
Watermain - Looping and Distribution</v>
      </c>
      <c r="C304" s="49" t="s">
        <v>1195</v>
      </c>
      <c r="D304" s="50" t="s">
        <v>348</v>
      </c>
      <c r="E304" s="50" t="s">
        <v>1198</v>
      </c>
      <c r="F304" s="49" t="s">
        <v>1199</v>
      </c>
      <c r="G304" s="50" t="s">
        <v>532</v>
      </c>
    </row>
    <row r="305" spans="2:7" ht="43.5">
      <c r="B305" s="48" t="str">
        <f t="shared" si="7"/>
        <v>Stillwater
DW_1820024-02_2026 IUP Part B
Treatment - PFAS W9 Treatment Plant</v>
      </c>
      <c r="C305" s="49" t="s">
        <v>1200</v>
      </c>
      <c r="D305" s="50" t="s">
        <v>348</v>
      </c>
      <c r="E305" s="50" t="s">
        <v>1201</v>
      </c>
      <c r="F305" s="49" t="s">
        <v>1202</v>
      </c>
      <c r="G305" s="50" t="s">
        <v>526</v>
      </c>
    </row>
    <row r="306" spans="2:7" ht="43.5">
      <c r="B306" s="48" t="str">
        <f t="shared" si="7"/>
        <v>Stillwater
DW_1820024-03_2026 IUP Part A
Treatment - PFAS W10 Treatment Plant</v>
      </c>
      <c r="C306" s="49" t="s">
        <v>1200</v>
      </c>
      <c r="D306" s="50" t="s">
        <v>348</v>
      </c>
      <c r="E306" s="50" t="s">
        <v>1203</v>
      </c>
      <c r="F306" s="49" t="s">
        <v>1204</v>
      </c>
      <c r="G306" s="50" t="s">
        <v>532</v>
      </c>
    </row>
    <row r="307" spans="2:7" ht="43.5">
      <c r="B307" s="48" t="str">
        <f t="shared" si="7"/>
        <v>Tintah
DW_1780003-01_2026 IUP Part B
Source - New Wells</v>
      </c>
      <c r="C307" s="49" t="s">
        <v>1205</v>
      </c>
      <c r="D307" s="50" t="s">
        <v>348</v>
      </c>
      <c r="E307" s="50" t="s">
        <v>1206</v>
      </c>
      <c r="F307" s="49" t="s">
        <v>639</v>
      </c>
      <c r="G307" s="50" t="s">
        <v>526</v>
      </c>
    </row>
    <row r="308" spans="2:7" ht="43.5">
      <c r="B308" s="48" t="str">
        <f t="shared" si="7"/>
        <v>Tintah
DW_1780003-02_2026 IUP Part B
Treatment - New Treatment Plant</v>
      </c>
      <c r="C308" s="49" t="s">
        <v>1205</v>
      </c>
      <c r="D308" s="50" t="s">
        <v>348</v>
      </c>
      <c r="E308" s="50" t="s">
        <v>1207</v>
      </c>
      <c r="F308" s="49" t="s">
        <v>611</v>
      </c>
      <c r="G308" s="50" t="s">
        <v>526</v>
      </c>
    </row>
    <row r="309" spans="2:7" ht="43.5">
      <c r="B309" s="48" t="str">
        <f t="shared" si="7"/>
        <v>Tracy
CW_279575-PS07_2026 IUP Part A
Rehab collection, 1st St and Morgan St</v>
      </c>
      <c r="C309" s="49" t="s">
        <v>1208</v>
      </c>
      <c r="D309" s="50" t="s">
        <v>347</v>
      </c>
      <c r="E309" s="50" t="s">
        <v>1209</v>
      </c>
      <c r="F309" s="49" t="s">
        <v>1210</v>
      </c>
      <c r="G309" s="50" t="s">
        <v>532</v>
      </c>
    </row>
    <row r="310" spans="2:7" ht="43.5">
      <c r="B310" s="48" t="str">
        <f t="shared" si="7"/>
        <v>Tracy
DW_1420010-04_2026 IUP Part B
Watermain - Loop and Replace</v>
      </c>
      <c r="C310" s="49" t="s">
        <v>1208</v>
      </c>
      <c r="D310" s="50" t="s">
        <v>348</v>
      </c>
      <c r="E310" s="50" t="s">
        <v>1211</v>
      </c>
      <c r="F310" s="49" t="s">
        <v>1212</v>
      </c>
      <c r="G310" s="50" t="s">
        <v>526</v>
      </c>
    </row>
    <row r="311" spans="2:7" ht="43.5">
      <c r="B311" s="48" t="str">
        <f t="shared" si="7"/>
        <v>Two Harbors
DW_1380005-11_2026 IUP Part B
Watermain - TH 61 Replace/Loop</v>
      </c>
      <c r="C311" s="49" t="s">
        <v>1213</v>
      </c>
      <c r="D311" s="50" t="s">
        <v>348</v>
      </c>
      <c r="E311" s="50" t="s">
        <v>1214</v>
      </c>
      <c r="F311" s="49" t="s">
        <v>1215</v>
      </c>
      <c r="G311" s="50" t="s">
        <v>526</v>
      </c>
    </row>
    <row r="312" spans="2:7" ht="43.5">
      <c r="B312" s="48" t="str">
        <f t="shared" si="7"/>
        <v>Underwood
DW_1560026-06_2026 IUP Part A
Treatment - Replace Plant</v>
      </c>
      <c r="C312" s="49" t="s">
        <v>1216</v>
      </c>
      <c r="D312" s="50" t="s">
        <v>348</v>
      </c>
      <c r="E312" s="50" t="s">
        <v>1217</v>
      </c>
      <c r="F312" s="49" t="s">
        <v>1218</v>
      </c>
      <c r="G312" s="50" t="s">
        <v>532</v>
      </c>
    </row>
    <row r="313" spans="2:7" ht="43.5">
      <c r="B313" s="48" t="str">
        <f t="shared" si="7"/>
        <v>Underwood
DW_1560026-07_2026 IUP Part B
Storage - Tower Rehab</v>
      </c>
      <c r="C313" s="49" t="s">
        <v>1216</v>
      </c>
      <c r="D313" s="50" t="s">
        <v>348</v>
      </c>
      <c r="E313" s="50" t="s">
        <v>1219</v>
      </c>
      <c r="F313" s="49" t="s">
        <v>616</v>
      </c>
      <c r="G313" s="50" t="s">
        <v>526</v>
      </c>
    </row>
    <row r="314" spans="2:7" ht="43.5">
      <c r="B314" s="48" t="str">
        <f t="shared" si="7"/>
        <v>Vernon Center
DW_1070019-01_2026 IUP Part B
Treatment - New Plant</v>
      </c>
      <c r="C314" s="49" t="s">
        <v>1220</v>
      </c>
      <c r="D314" s="50" t="s">
        <v>348</v>
      </c>
      <c r="E314" s="50" t="s">
        <v>1221</v>
      </c>
      <c r="F314" s="49" t="s">
        <v>596</v>
      </c>
      <c r="G314" s="50" t="s">
        <v>526</v>
      </c>
    </row>
    <row r="315" spans="2:7" ht="43.5">
      <c r="B315" s="48" t="str">
        <f t="shared" si="7"/>
        <v>Wabasso
DW_1640013-03_2026 IUP Part A
Treatment - Manganese Plant &amp; Well</v>
      </c>
      <c r="C315" s="49" t="s">
        <v>1222</v>
      </c>
      <c r="D315" s="50" t="s">
        <v>348</v>
      </c>
      <c r="E315" s="50" t="s">
        <v>1223</v>
      </c>
      <c r="F315" s="49" t="s">
        <v>1224</v>
      </c>
      <c r="G315" s="50" t="s">
        <v>532</v>
      </c>
    </row>
    <row r="316" spans="2:7" ht="43.5">
      <c r="B316" s="48" t="str">
        <f t="shared" si="7"/>
        <v>Walker
CW_280951-PS01_2026 IUP Part B
Rehab collection, West side</v>
      </c>
      <c r="C316" s="49" t="s">
        <v>1225</v>
      </c>
      <c r="D316" s="50" t="s">
        <v>347</v>
      </c>
      <c r="E316" s="50" t="s">
        <v>1226</v>
      </c>
      <c r="F316" s="49" t="s">
        <v>1227</v>
      </c>
      <c r="G316" s="50" t="s">
        <v>526</v>
      </c>
    </row>
    <row r="317" spans="2:7" ht="43.5">
      <c r="B317" s="48" t="str">
        <f t="shared" si="7"/>
        <v>Walker
DW_1110013-10_2026 IUP Part B
Watermain - Westside Area</v>
      </c>
      <c r="C317" s="49" t="s">
        <v>1225</v>
      </c>
      <c r="D317" s="50" t="s">
        <v>348</v>
      </c>
      <c r="E317" s="50" t="s">
        <v>1228</v>
      </c>
      <c r="F317" s="49" t="s">
        <v>1229</v>
      </c>
      <c r="G317" s="50" t="s">
        <v>526</v>
      </c>
    </row>
    <row r="318" spans="2:7" ht="43.5">
      <c r="B318" s="48" t="str">
        <f t="shared" si="7"/>
        <v>Walnut Grove
CW_281041-PS01_2026 IUP Part B
Rehab collection</v>
      </c>
      <c r="C318" s="49" t="s">
        <v>1230</v>
      </c>
      <c r="D318" s="50" t="s">
        <v>347</v>
      </c>
      <c r="E318" s="50" t="s">
        <v>1231</v>
      </c>
      <c r="F318" s="49" t="s">
        <v>525</v>
      </c>
      <c r="G318" s="50" t="s">
        <v>526</v>
      </c>
    </row>
    <row r="319" spans="2:7" ht="43.5">
      <c r="B319" s="48" t="str">
        <f t="shared" si="7"/>
        <v>Walnut Grove
DW_1640014-02_2026 IUP Part B
Watermain - 8th St. N Replacement</v>
      </c>
      <c r="C319" s="49" t="s">
        <v>1230</v>
      </c>
      <c r="D319" s="50" t="s">
        <v>348</v>
      </c>
      <c r="E319" s="50" t="s">
        <v>1232</v>
      </c>
      <c r="F319" s="49" t="s">
        <v>1233</v>
      </c>
      <c r="G319" s="50" t="s">
        <v>526</v>
      </c>
    </row>
    <row r="320" spans="2:7" ht="43.5">
      <c r="B320" s="48" t="str">
        <f t="shared" si="7"/>
        <v>Welcome
DW_1460011-04_2026 IUP Part B
Treatment - TP Rehab</v>
      </c>
      <c r="C320" s="49" t="s">
        <v>1234</v>
      </c>
      <c r="D320" s="50" t="s">
        <v>348</v>
      </c>
      <c r="E320" s="50" t="s">
        <v>1235</v>
      </c>
      <c r="F320" s="49" t="s">
        <v>752</v>
      </c>
      <c r="G320" s="50" t="s">
        <v>526</v>
      </c>
    </row>
    <row r="321" spans="2:7" ht="43.5">
      <c r="B321" s="48" t="str">
        <f t="shared" si="7"/>
        <v>Wells
CW_280917-PS02_2026 IUP Part B
Rehab collection</v>
      </c>
      <c r="C321" s="49" t="s">
        <v>1236</v>
      </c>
      <c r="D321" s="50" t="s">
        <v>347</v>
      </c>
      <c r="E321" s="50" t="s">
        <v>1237</v>
      </c>
      <c r="F321" s="49" t="s">
        <v>525</v>
      </c>
      <c r="G321" s="50" t="s">
        <v>526</v>
      </c>
    </row>
    <row r="322" spans="2:7" ht="43.5">
      <c r="B322" s="48" t="str">
        <f t="shared" si="7"/>
        <v>Wells
DW_1220010-06_2026 IUP Part B
Watermain - TH22/TH109</v>
      </c>
      <c r="C322" s="49" t="s">
        <v>1236</v>
      </c>
      <c r="D322" s="50" t="s">
        <v>348</v>
      </c>
      <c r="E322" s="50" t="s">
        <v>1238</v>
      </c>
      <c r="F322" s="49" t="s">
        <v>1239</v>
      </c>
      <c r="G322" s="50" t="s">
        <v>526</v>
      </c>
    </row>
    <row r="323" spans="2:7" ht="43.5">
      <c r="B323" s="48" t="str">
        <f t="shared" si="7"/>
        <v>Westbrook
DW_1170005-03_2026 IUP Part B
Watermain - SW Replace/Loop</v>
      </c>
      <c r="C323" s="49" t="s">
        <v>1240</v>
      </c>
      <c r="D323" s="50" t="s">
        <v>348</v>
      </c>
      <c r="E323" s="50" t="s">
        <v>1241</v>
      </c>
      <c r="F323" s="49" t="s">
        <v>1242</v>
      </c>
      <c r="G323" s="50" t="s">
        <v>526</v>
      </c>
    </row>
    <row r="324" spans="2:7" ht="43.5">
      <c r="B324" s="48" t="str">
        <f t="shared" ref="B324:B337" si="8">C324&amp;CHAR(10)&amp;D324&amp;"_"&amp;E324&amp;"_2026 IUP Part "&amp;G324&amp;CHAR(10)&amp;F324</f>
        <v>Western Lake Superior SD
CW_280285-PS16_2026 IUP Part A
Clarifier Improvements, Ph 2</v>
      </c>
      <c r="C324" s="49" t="s">
        <v>1243</v>
      </c>
      <c r="D324" s="50" t="s">
        <v>347</v>
      </c>
      <c r="E324" s="50" t="s">
        <v>1244</v>
      </c>
      <c r="F324" s="49" t="s">
        <v>1245</v>
      </c>
      <c r="G324" s="50" t="s">
        <v>532</v>
      </c>
    </row>
    <row r="325" spans="2:7" ht="43.5">
      <c r="B325" s="48" t="str">
        <f t="shared" si="8"/>
        <v>Western Lake Superior SD
CW_280940-PS05_2026 IUP Part B
Effluent Sample Building Replace</v>
      </c>
      <c r="C325" s="49" t="s">
        <v>1243</v>
      </c>
      <c r="D325" s="50" t="s">
        <v>347</v>
      </c>
      <c r="E325" s="50" t="s">
        <v>1246</v>
      </c>
      <c r="F325" s="49" t="s">
        <v>1247</v>
      </c>
      <c r="G325" s="50" t="s">
        <v>526</v>
      </c>
    </row>
    <row r="326" spans="2:7" ht="43.5">
      <c r="B326" s="48" t="str">
        <f t="shared" si="8"/>
        <v>Western Lake Superior SD
CW_280941-PS01_2026 IUP Part B
Cloquet Pond Rehab</v>
      </c>
      <c r="C326" s="49" t="s">
        <v>1243</v>
      </c>
      <c r="D326" s="50" t="s">
        <v>347</v>
      </c>
      <c r="E326" s="50" t="s">
        <v>1248</v>
      </c>
      <c r="F326" s="49" t="s">
        <v>1249</v>
      </c>
      <c r="G326" s="50" t="s">
        <v>526</v>
      </c>
    </row>
    <row r="327" spans="2:7" ht="43.5">
      <c r="B327" s="48" t="str">
        <f t="shared" si="8"/>
        <v>Western Lake Superior SD
CW_280941-PS02_2026 IUP Part B
East Interceptor Rehab</v>
      </c>
      <c r="C327" s="49" t="s">
        <v>1243</v>
      </c>
      <c r="D327" s="50" t="s">
        <v>347</v>
      </c>
      <c r="E327" s="50" t="s">
        <v>1250</v>
      </c>
      <c r="F327" s="49" t="s">
        <v>1251</v>
      </c>
      <c r="G327" s="50" t="s">
        <v>526</v>
      </c>
    </row>
    <row r="328" spans="2:7" ht="43.5">
      <c r="B328" s="48" t="str">
        <f t="shared" si="8"/>
        <v>Western Lake Superior SD
CW_280941-PS04_2026 IUP Part A
Misc Gravity Int Imp, ph 2</v>
      </c>
      <c r="C328" s="49" t="s">
        <v>1243</v>
      </c>
      <c r="D328" s="50" t="s">
        <v>347</v>
      </c>
      <c r="E328" s="50" t="s">
        <v>1252</v>
      </c>
      <c r="F328" s="49" t="s">
        <v>1253</v>
      </c>
      <c r="G328" s="50" t="s">
        <v>532</v>
      </c>
    </row>
    <row r="329" spans="2:7" ht="43.5">
      <c r="B329" s="48" t="str">
        <f t="shared" si="8"/>
        <v>Western Lake Superior SD
CW_280941-PS05_2026 IUP Part B
Lakeside Interceptor Phase 2</v>
      </c>
      <c r="C329" s="49" t="s">
        <v>1243</v>
      </c>
      <c r="D329" s="50" t="s">
        <v>347</v>
      </c>
      <c r="E329" s="50" t="s">
        <v>1254</v>
      </c>
      <c r="F329" s="49" t="s">
        <v>1255</v>
      </c>
      <c r="G329" s="50" t="s">
        <v>526</v>
      </c>
    </row>
    <row r="330" spans="2:7" ht="43.5">
      <c r="B330" s="48" t="str">
        <f t="shared" si="8"/>
        <v>Western Lake Superior SD
CW_280941-PS06_2026 IUP Part B
Silverbrook Interceptor Replace</v>
      </c>
      <c r="C330" s="49" t="s">
        <v>1243</v>
      </c>
      <c r="D330" s="50" t="s">
        <v>347</v>
      </c>
      <c r="E330" s="50" t="s">
        <v>1256</v>
      </c>
      <c r="F330" s="49" t="s">
        <v>1257</v>
      </c>
      <c r="G330" s="50" t="s">
        <v>526</v>
      </c>
    </row>
    <row r="331" spans="2:7" ht="43.5">
      <c r="B331" s="48" t="str">
        <f t="shared" si="8"/>
        <v>Western Lake Superior SD
CW_280941-PS07_2026 IUP Part B
Woodland Interceptor Rehab</v>
      </c>
      <c r="C331" s="49" t="s">
        <v>1243</v>
      </c>
      <c r="D331" s="50" t="s">
        <v>347</v>
      </c>
      <c r="E331" s="50" t="s">
        <v>1258</v>
      </c>
      <c r="F331" s="49" t="s">
        <v>1259</v>
      </c>
      <c r="G331" s="50" t="s">
        <v>526</v>
      </c>
    </row>
    <row r="332" spans="2:7" ht="43.5">
      <c r="B332" s="48" t="str">
        <f t="shared" si="8"/>
        <v>Western Lake Superior SD
CW_280941-PS08_2026 IUP Part B
USG Sample Station Rehab</v>
      </c>
      <c r="C332" s="49" t="s">
        <v>1243</v>
      </c>
      <c r="D332" s="50" t="s">
        <v>347</v>
      </c>
      <c r="E332" s="50" t="s">
        <v>1260</v>
      </c>
      <c r="F332" s="49" t="s">
        <v>1261</v>
      </c>
      <c r="G332" s="50" t="s">
        <v>526</v>
      </c>
    </row>
    <row r="333" spans="2:7" ht="43.5">
      <c r="B333" s="48" t="str">
        <f t="shared" si="8"/>
        <v>Winnebago
DW_1220011-06_2026 IUP Part B
Source - Well 3 &amp; Wellhouse</v>
      </c>
      <c r="C333" s="49" t="s">
        <v>1262</v>
      </c>
      <c r="D333" s="50" t="s">
        <v>348</v>
      </c>
      <c r="E333" s="50" t="s">
        <v>1263</v>
      </c>
      <c r="F333" s="49" t="s">
        <v>1264</v>
      </c>
      <c r="G333" s="50" t="s">
        <v>526</v>
      </c>
    </row>
    <row r="334" spans="2:7" ht="43.5">
      <c r="B334" s="48" t="str">
        <f t="shared" si="8"/>
        <v>Winona
CW_280779-PS01_2026 IUP Part B
Adv trmt - phos</v>
      </c>
      <c r="C334" s="49" t="s">
        <v>1265</v>
      </c>
      <c r="D334" s="50" t="s">
        <v>347</v>
      </c>
      <c r="E334" s="50" t="s">
        <v>1266</v>
      </c>
      <c r="F334" s="49" t="s">
        <v>1166</v>
      </c>
      <c r="G334" s="50" t="s">
        <v>526</v>
      </c>
    </row>
    <row r="335" spans="2:7" ht="43.5">
      <c r="B335" s="48" t="str">
        <f t="shared" si="8"/>
        <v>Wrenshall
DW_1090013-04_2026 IUP Part B
Watermain - Replace &amp; Loop</v>
      </c>
      <c r="C335" s="49" t="s">
        <v>1267</v>
      </c>
      <c r="D335" s="50" t="s">
        <v>348</v>
      </c>
      <c r="E335" s="50" t="s">
        <v>1268</v>
      </c>
      <c r="F335" s="49" t="s">
        <v>583</v>
      </c>
      <c r="G335" s="50" t="s">
        <v>526</v>
      </c>
    </row>
    <row r="336" spans="2:7" ht="43.5">
      <c r="B336" s="48" t="str">
        <f t="shared" si="8"/>
        <v>Zimmerman
CW_280937-PS01_2026 IUP Part B
Adv trmt - phos, solids improvement</v>
      </c>
      <c r="C336" s="49" t="s">
        <v>1269</v>
      </c>
      <c r="D336" s="50" t="s">
        <v>347</v>
      </c>
      <c r="E336" s="50" t="s">
        <v>1270</v>
      </c>
      <c r="F336" s="49" t="s">
        <v>1271</v>
      </c>
      <c r="G336" s="50" t="s">
        <v>526</v>
      </c>
    </row>
    <row r="337" spans="1:7" ht="43.5">
      <c r="B337" s="48" t="str">
        <f t="shared" si="8"/>
        <v>Zimmerman
CW_280937-PS02_2026 IUP Part B
Adv trmt - phos, expand treatment</v>
      </c>
      <c r="C337" s="49" t="s">
        <v>1269</v>
      </c>
      <c r="D337" s="50" t="s">
        <v>347</v>
      </c>
      <c r="E337" s="50" t="s">
        <v>1272</v>
      </c>
      <c r="F337" s="49" t="s">
        <v>538</v>
      </c>
      <c r="G337" s="50" t="s">
        <v>526</v>
      </c>
    </row>
    <row r="338" spans="1:7" ht="2.1" customHeight="1">
      <c r="B338" s="51"/>
      <c r="C338" s="52"/>
      <c r="D338" s="52"/>
      <c r="E338" s="52"/>
      <c r="F338" s="52"/>
      <c r="G338" s="52"/>
    </row>
    <row r="339" spans="1:7">
      <c r="A339" s="36" t="s">
        <v>1273</v>
      </c>
      <c r="B339" s="51" t="s">
        <v>1273</v>
      </c>
      <c r="C339" s="51" t="s">
        <v>1273</v>
      </c>
      <c r="D339" s="51" t="s">
        <v>1273</v>
      </c>
      <c r="E339" s="51" t="s">
        <v>1273</v>
      </c>
      <c r="F339" s="51">
        <f t="array" ref="F339">MAX(LEN(F3:F338))</f>
        <v>53</v>
      </c>
      <c r="G339" s="51" t="s">
        <v>1273</v>
      </c>
    </row>
    <row r="341" spans="1:7">
      <c r="G341" s="81" t="s">
        <v>347</v>
      </c>
    </row>
    <row r="342" spans="1:7">
      <c r="G342" s="81" t="s">
        <v>348</v>
      </c>
    </row>
    <row r="343" spans="1:7" ht="3" customHeight="1"/>
  </sheetData>
  <sheetProtection algorithmName="SHA-512" hashValue="T1oHkE8iRU4YAV3LbJQgE9z+We/90vtm35JpYSe8+NVj3DAtOlQQMplhv7Kbs0jjF7KjphEyA3NNTLBeWGWZxQ==" saltValue="kcJiSBrjBthgr+q0it/Lyw==" spinCount="100000" sheet="1" objects="1" scenarios="1" autoFilter="0"/>
  <autoFilter ref="B2:G339" xr:uid="{679DE02A-D621-466F-96B5-E4E74611C071}"/>
  <sortState xmlns:xlrd2="http://schemas.microsoft.com/office/spreadsheetml/2017/richdata2" ref="B3:G337">
    <sortCondition ref="C3:C337"/>
    <sortCondition ref="D3:D337"/>
    <sortCondition ref="E3:E337"/>
  </sortState>
  <printOptions horizontalCentered="1"/>
  <pageMargins left="0.3" right="0.3" top="0.3" bottom="0.7" header="0.3" footer="0.3"/>
  <pageSetup fitToHeight="0" orientation="portrait" horizontalDpi="90" verticalDpi="90" r:id="rId1"/>
  <headerFooter scaleWithDoc="0">
    <oddHeader>&amp;Rpage &amp;P of &amp;N</oddHeader>
    <oddFooter xml:space="preserve">&amp;LMPFA SRF Application Forms&amp;R&amp;A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8ED9-DC13-475C-8AF9-3F814FBB6E8D}">
  <sheetPr codeName="Sheet21"/>
  <dimension ref="A1:F2883"/>
  <sheetViews>
    <sheetView showGridLines="0" showZeros="0" workbookViewId="0">
      <pane ySplit="1" topLeftCell="A2" activePane="bottomLeft" state="frozen"/>
      <selection pane="bottomLeft" activeCell="A2" sqref="A2"/>
      <selection activeCell="A3" sqref="A3"/>
    </sheetView>
  </sheetViews>
  <sheetFormatPr defaultColWidth="11.5703125" defaultRowHeight="14.45"/>
  <cols>
    <col min="1" max="1" width="42" style="38" bestFit="1" customWidth="1"/>
    <col min="2" max="2" width="23.5703125" style="38" bestFit="1" customWidth="1"/>
    <col min="3" max="3" width="11.5703125" style="38"/>
    <col min="4" max="4" width="17.7109375" style="38" customWidth="1"/>
    <col min="5" max="5" width="28.7109375" style="38" customWidth="1"/>
    <col min="6" max="6" width="13.7109375" style="38" customWidth="1"/>
    <col min="7" max="16384" width="11.5703125" style="38"/>
  </cols>
  <sheetData>
    <row r="1" spans="1:6" ht="32.1">
      <c r="A1" s="39" t="s">
        <v>1274</v>
      </c>
      <c r="B1" s="39" t="s">
        <v>111</v>
      </c>
      <c r="C1" s="39" t="s">
        <v>1275</v>
      </c>
      <c r="D1" s="39" t="s">
        <v>1276</v>
      </c>
      <c r="E1" s="39" t="s">
        <v>1277</v>
      </c>
      <c r="F1" s="39" t="s">
        <v>1278</v>
      </c>
    </row>
    <row r="2" spans="1:6">
      <c r="A2" s="44" t="s">
        <v>1279</v>
      </c>
      <c r="B2" s="44" t="s">
        <v>1280</v>
      </c>
      <c r="C2" s="44" t="s">
        <v>1281</v>
      </c>
      <c r="D2" s="44" t="s">
        <v>1282</v>
      </c>
      <c r="E2" s="38" t="s">
        <v>1283</v>
      </c>
      <c r="F2" s="38" t="s">
        <v>1284</v>
      </c>
    </row>
    <row r="3" spans="1:6">
      <c r="A3" s="44" t="s">
        <v>1285</v>
      </c>
      <c r="B3" s="44" t="s">
        <v>1286</v>
      </c>
      <c r="C3" s="44" t="s">
        <v>1287</v>
      </c>
      <c r="D3" s="44" t="s">
        <v>1288</v>
      </c>
      <c r="E3" s="38" t="s">
        <v>1289</v>
      </c>
      <c r="F3" s="38" t="s">
        <v>1290</v>
      </c>
    </row>
    <row r="4" spans="1:6">
      <c r="A4" s="44" t="s">
        <v>1291</v>
      </c>
      <c r="B4" s="44" t="s">
        <v>1292</v>
      </c>
      <c r="C4" s="44" t="s">
        <v>1287</v>
      </c>
      <c r="D4" s="44" t="s">
        <v>1288</v>
      </c>
      <c r="E4" s="38" t="s">
        <v>1289</v>
      </c>
      <c r="F4" s="38" t="s">
        <v>1290</v>
      </c>
    </row>
    <row r="5" spans="1:6">
      <c r="A5" s="44" t="s">
        <v>523</v>
      </c>
      <c r="B5" s="44" t="s">
        <v>1293</v>
      </c>
      <c r="C5" s="44" t="s">
        <v>1294</v>
      </c>
      <c r="D5" s="44" t="s">
        <v>1295</v>
      </c>
      <c r="E5" s="38" t="s">
        <v>1296</v>
      </c>
      <c r="F5" s="38" t="s">
        <v>1297</v>
      </c>
    </row>
    <row r="6" spans="1:6">
      <c r="A6" s="44" t="s">
        <v>1298</v>
      </c>
      <c r="B6" s="44" t="s">
        <v>1299</v>
      </c>
      <c r="C6" s="44" t="s">
        <v>1300</v>
      </c>
      <c r="D6" s="44" t="s">
        <v>1301</v>
      </c>
      <c r="E6" s="38" t="s">
        <v>1302</v>
      </c>
      <c r="F6" s="38" t="s">
        <v>1303</v>
      </c>
    </row>
    <row r="7" spans="1:6">
      <c r="A7" s="44" t="s">
        <v>1304</v>
      </c>
      <c r="B7" s="44" t="s">
        <v>1299</v>
      </c>
      <c r="C7" s="44" t="s">
        <v>1300</v>
      </c>
      <c r="D7" s="44" t="s">
        <v>1301</v>
      </c>
      <c r="E7" s="38" t="s">
        <v>1302</v>
      </c>
      <c r="F7" s="38" t="s">
        <v>1303</v>
      </c>
    </row>
    <row r="8" spans="1:6">
      <c r="A8" s="44" t="s">
        <v>529</v>
      </c>
      <c r="B8" s="44" t="s">
        <v>1076</v>
      </c>
      <c r="C8" s="44" t="s">
        <v>1305</v>
      </c>
      <c r="D8" s="44" t="s">
        <v>1306</v>
      </c>
      <c r="E8" s="38" t="s">
        <v>1307</v>
      </c>
      <c r="F8" s="38" t="s">
        <v>1308</v>
      </c>
    </row>
    <row r="9" spans="1:6">
      <c r="A9" s="44" t="s">
        <v>1309</v>
      </c>
      <c r="B9" s="44" t="s">
        <v>1310</v>
      </c>
      <c r="C9" s="44" t="s">
        <v>1311</v>
      </c>
      <c r="D9" s="44" t="s">
        <v>1301</v>
      </c>
      <c r="E9" s="38" t="s">
        <v>1302</v>
      </c>
      <c r="F9" s="38" t="s">
        <v>1303</v>
      </c>
    </row>
    <row r="10" spans="1:6">
      <c r="A10" s="44" t="s">
        <v>1312</v>
      </c>
      <c r="B10" s="44" t="s">
        <v>1313</v>
      </c>
      <c r="C10" s="44" t="s">
        <v>1305</v>
      </c>
      <c r="D10" s="44" t="s">
        <v>1306</v>
      </c>
      <c r="E10" s="38" t="s">
        <v>1307</v>
      </c>
      <c r="F10" s="38" t="s">
        <v>1308</v>
      </c>
    </row>
    <row r="11" spans="1:6">
      <c r="A11" s="44" t="s">
        <v>1314</v>
      </c>
      <c r="B11" s="44" t="s">
        <v>1315</v>
      </c>
      <c r="C11" s="44" t="s">
        <v>1316</v>
      </c>
      <c r="D11" s="44" t="s">
        <v>1317</v>
      </c>
      <c r="E11" s="38" t="s">
        <v>1318</v>
      </c>
      <c r="F11" s="38" t="s">
        <v>1319</v>
      </c>
    </row>
    <row r="12" spans="1:6">
      <c r="A12" s="44" t="s">
        <v>1320</v>
      </c>
      <c r="B12" s="44" t="s">
        <v>1321</v>
      </c>
      <c r="C12" s="44" t="s">
        <v>1322</v>
      </c>
      <c r="D12" s="44" t="s">
        <v>1306</v>
      </c>
      <c r="E12" s="38" t="s">
        <v>1307</v>
      </c>
      <c r="F12" s="38" t="s">
        <v>1308</v>
      </c>
    </row>
    <row r="13" spans="1:6">
      <c r="A13" s="44" t="s">
        <v>1323</v>
      </c>
      <c r="B13" s="44" t="s">
        <v>1324</v>
      </c>
      <c r="C13" s="44" t="s">
        <v>1294</v>
      </c>
      <c r="D13" s="44" t="s">
        <v>1295</v>
      </c>
      <c r="E13" s="38" t="s">
        <v>1296</v>
      </c>
      <c r="F13" s="38" t="s">
        <v>1297</v>
      </c>
    </row>
    <row r="14" spans="1:6">
      <c r="A14" s="44" t="s">
        <v>1325</v>
      </c>
      <c r="B14" s="44" t="s">
        <v>1326</v>
      </c>
      <c r="C14" s="44" t="s">
        <v>1327</v>
      </c>
      <c r="D14" s="44" t="s">
        <v>1288</v>
      </c>
      <c r="E14" s="38" t="s">
        <v>1289</v>
      </c>
      <c r="F14" s="38" t="s">
        <v>1290</v>
      </c>
    </row>
    <row r="15" spans="1:6">
      <c r="A15" s="44" t="s">
        <v>1328</v>
      </c>
      <c r="B15" s="44" t="s">
        <v>1329</v>
      </c>
      <c r="C15" s="44" t="s">
        <v>1330</v>
      </c>
      <c r="D15" s="44" t="s">
        <v>1282</v>
      </c>
      <c r="E15" s="38" t="s">
        <v>1283</v>
      </c>
      <c r="F15" s="38" t="s">
        <v>1284</v>
      </c>
    </row>
    <row r="16" spans="1:6">
      <c r="A16" s="44" t="s">
        <v>1329</v>
      </c>
      <c r="B16" s="44" t="s">
        <v>1329</v>
      </c>
      <c r="C16" s="44" t="s">
        <v>1330</v>
      </c>
      <c r="D16" s="44" t="s">
        <v>1282</v>
      </c>
      <c r="E16" s="38" t="s">
        <v>1283</v>
      </c>
      <c r="F16" s="38" t="s">
        <v>1284</v>
      </c>
    </row>
    <row r="17" spans="1:6">
      <c r="A17" s="44" t="s">
        <v>1331</v>
      </c>
      <c r="B17" s="44" t="s">
        <v>1329</v>
      </c>
      <c r="C17" s="44" t="s">
        <v>1330</v>
      </c>
      <c r="D17" s="44" t="s">
        <v>1282</v>
      </c>
      <c r="E17" s="38" t="s">
        <v>1283</v>
      </c>
      <c r="F17" s="38" t="s">
        <v>1284</v>
      </c>
    </row>
    <row r="18" spans="1:6">
      <c r="A18" s="44" t="s">
        <v>1332</v>
      </c>
      <c r="B18" s="44" t="s">
        <v>1333</v>
      </c>
      <c r="C18" s="44" t="s">
        <v>1334</v>
      </c>
      <c r="D18" s="44" t="s">
        <v>1295</v>
      </c>
      <c r="E18" s="38" t="s">
        <v>1296</v>
      </c>
      <c r="F18" s="38" t="s">
        <v>1297</v>
      </c>
    </row>
    <row r="19" spans="1:6">
      <c r="A19" s="44" t="s">
        <v>1335</v>
      </c>
      <c r="B19" s="44" t="s">
        <v>1333</v>
      </c>
      <c r="C19" s="44" t="s">
        <v>1334</v>
      </c>
      <c r="D19" s="44" t="s">
        <v>1295</v>
      </c>
      <c r="E19" s="38" t="s">
        <v>1296</v>
      </c>
      <c r="F19" s="38" t="s">
        <v>1297</v>
      </c>
    </row>
    <row r="20" spans="1:6">
      <c r="A20" s="44" t="s">
        <v>1336</v>
      </c>
      <c r="B20" s="44" t="s">
        <v>1337</v>
      </c>
      <c r="C20" s="44" t="s">
        <v>1322</v>
      </c>
      <c r="D20" s="44" t="s">
        <v>1306</v>
      </c>
      <c r="E20" s="38" t="s">
        <v>1307</v>
      </c>
      <c r="F20" s="38" t="s">
        <v>1308</v>
      </c>
    </row>
    <row r="21" spans="1:6">
      <c r="A21" s="44" t="s">
        <v>1338</v>
      </c>
      <c r="B21" s="44" t="s">
        <v>1339</v>
      </c>
      <c r="C21" s="44" t="s">
        <v>1281</v>
      </c>
      <c r="D21" s="44" t="s">
        <v>1282</v>
      </c>
      <c r="E21" s="38" t="s">
        <v>1283</v>
      </c>
      <c r="F21" s="38" t="s">
        <v>1284</v>
      </c>
    </row>
    <row r="22" spans="1:6">
      <c r="A22" s="44" t="s">
        <v>1340</v>
      </c>
      <c r="B22" s="44" t="s">
        <v>1341</v>
      </c>
      <c r="C22" s="44" t="s">
        <v>1330</v>
      </c>
      <c r="D22" s="44" t="s">
        <v>1282</v>
      </c>
      <c r="E22" s="38" t="s">
        <v>1283</v>
      </c>
      <c r="F22" s="38" t="s">
        <v>1284</v>
      </c>
    </row>
    <row r="23" spans="1:6">
      <c r="A23" s="44" t="s">
        <v>1342</v>
      </c>
      <c r="B23" s="44" t="s">
        <v>1343</v>
      </c>
      <c r="C23" s="44" t="s">
        <v>1334</v>
      </c>
      <c r="D23" s="44" t="s">
        <v>1295</v>
      </c>
      <c r="E23" s="38" t="s">
        <v>1296</v>
      </c>
      <c r="F23" s="38" t="s">
        <v>1297</v>
      </c>
    </row>
    <row r="24" spans="1:6">
      <c r="A24" s="44" t="s">
        <v>1344</v>
      </c>
      <c r="B24" s="44" t="s">
        <v>1345</v>
      </c>
      <c r="C24" s="44" t="s">
        <v>1305</v>
      </c>
      <c r="D24" s="44" t="s">
        <v>1306</v>
      </c>
      <c r="E24" s="38" t="s">
        <v>1307</v>
      </c>
      <c r="F24" s="38" t="s">
        <v>1308</v>
      </c>
    </row>
    <row r="25" spans="1:6">
      <c r="A25" s="44" t="s">
        <v>1346</v>
      </c>
      <c r="B25" s="44" t="s">
        <v>1347</v>
      </c>
      <c r="C25" s="44" t="s">
        <v>1348</v>
      </c>
      <c r="D25" s="44" t="s">
        <v>1295</v>
      </c>
      <c r="E25" s="38" t="s">
        <v>1296</v>
      </c>
      <c r="F25" s="38" t="s">
        <v>1297</v>
      </c>
    </row>
    <row r="26" spans="1:6">
      <c r="A26" s="44" t="s">
        <v>1349</v>
      </c>
      <c r="B26" s="44" t="s">
        <v>1347</v>
      </c>
      <c r="C26" s="44" t="s">
        <v>1348</v>
      </c>
      <c r="D26" s="44" t="s">
        <v>1295</v>
      </c>
      <c r="E26" s="38" t="s">
        <v>1296</v>
      </c>
      <c r="F26" s="38" t="s">
        <v>1297</v>
      </c>
    </row>
    <row r="27" spans="1:6">
      <c r="A27" s="44" t="s">
        <v>533</v>
      </c>
      <c r="B27" s="44" t="s">
        <v>1350</v>
      </c>
      <c r="C27" s="44" t="s">
        <v>1300</v>
      </c>
      <c r="D27" s="44" t="s">
        <v>1301</v>
      </c>
      <c r="E27" s="38" t="s">
        <v>1302</v>
      </c>
      <c r="F27" s="38" t="s">
        <v>1303</v>
      </c>
    </row>
    <row r="28" spans="1:6">
      <c r="A28" s="44" t="s">
        <v>1351</v>
      </c>
      <c r="B28" s="44" t="s">
        <v>1350</v>
      </c>
      <c r="C28" s="44" t="s">
        <v>1300</v>
      </c>
      <c r="D28" s="44" t="s">
        <v>1301</v>
      </c>
      <c r="E28" s="38" t="s">
        <v>1302</v>
      </c>
      <c r="F28" s="38" t="s">
        <v>1303</v>
      </c>
    </row>
    <row r="29" spans="1:6">
      <c r="A29" s="44" t="s">
        <v>1352</v>
      </c>
      <c r="B29" s="44" t="s">
        <v>1353</v>
      </c>
      <c r="C29" s="44" t="s">
        <v>1281</v>
      </c>
      <c r="D29" s="44" t="s">
        <v>1282</v>
      </c>
      <c r="E29" s="38" t="s">
        <v>1283</v>
      </c>
      <c r="F29" s="38" t="s">
        <v>1284</v>
      </c>
    </row>
    <row r="30" spans="1:6">
      <c r="A30" s="44" t="s">
        <v>1354</v>
      </c>
      <c r="B30" s="44" t="s">
        <v>1355</v>
      </c>
      <c r="C30" s="44" t="s">
        <v>1348</v>
      </c>
      <c r="D30" s="44" t="s">
        <v>1295</v>
      </c>
      <c r="E30" s="38" t="s">
        <v>1296</v>
      </c>
      <c r="F30" s="38" t="s">
        <v>1297</v>
      </c>
    </row>
    <row r="31" spans="1:6">
      <c r="A31" s="44" t="s">
        <v>1356</v>
      </c>
      <c r="B31" s="44" t="s">
        <v>1357</v>
      </c>
      <c r="C31" s="44" t="s">
        <v>1348</v>
      </c>
      <c r="D31" s="44" t="s">
        <v>1295</v>
      </c>
      <c r="E31" s="38" t="s">
        <v>1296</v>
      </c>
      <c r="F31" s="38" t="s">
        <v>1297</v>
      </c>
    </row>
    <row r="32" spans="1:6">
      <c r="A32" s="44" t="s">
        <v>1358</v>
      </c>
      <c r="B32" s="44" t="s">
        <v>1359</v>
      </c>
      <c r="C32" s="44" t="s">
        <v>1311</v>
      </c>
      <c r="D32" s="44" t="s">
        <v>1301</v>
      </c>
      <c r="E32" s="38" t="s">
        <v>1302</v>
      </c>
      <c r="F32" s="38" t="s">
        <v>1303</v>
      </c>
    </row>
    <row r="33" spans="1:6">
      <c r="A33" s="44" t="s">
        <v>1360</v>
      </c>
      <c r="B33" s="44" t="s">
        <v>1357</v>
      </c>
      <c r="C33" s="44" t="s">
        <v>1348</v>
      </c>
      <c r="D33" s="44" t="s">
        <v>1295</v>
      </c>
      <c r="E33" s="38" t="s">
        <v>1296</v>
      </c>
      <c r="F33" s="38" t="s">
        <v>1297</v>
      </c>
    </row>
    <row r="34" spans="1:6">
      <c r="A34" s="44" t="s">
        <v>1361</v>
      </c>
      <c r="B34" s="44" t="s">
        <v>1341</v>
      </c>
      <c r="C34" s="44" t="s">
        <v>1330</v>
      </c>
      <c r="D34" s="44" t="s">
        <v>1282</v>
      </c>
      <c r="E34" s="38" t="s">
        <v>1283</v>
      </c>
      <c r="F34" s="38" t="s">
        <v>1284</v>
      </c>
    </row>
    <row r="35" spans="1:6">
      <c r="A35" s="44" t="s">
        <v>1362</v>
      </c>
      <c r="B35" s="44" t="s">
        <v>1350</v>
      </c>
      <c r="C35" s="44" t="s">
        <v>1300</v>
      </c>
      <c r="D35" s="44" t="s">
        <v>1301</v>
      </c>
      <c r="E35" s="38" t="s">
        <v>1302</v>
      </c>
      <c r="F35" s="38" t="s">
        <v>1303</v>
      </c>
    </row>
    <row r="36" spans="1:6">
      <c r="A36" s="44" t="s">
        <v>1363</v>
      </c>
      <c r="B36" s="44" t="s">
        <v>1350</v>
      </c>
      <c r="C36" s="44" t="s">
        <v>1300</v>
      </c>
      <c r="D36" s="44" t="s">
        <v>1301</v>
      </c>
      <c r="E36" s="38" t="s">
        <v>1302</v>
      </c>
      <c r="F36" s="38" t="s">
        <v>1303</v>
      </c>
    </row>
    <row r="37" spans="1:6">
      <c r="A37" s="44" t="s">
        <v>1364</v>
      </c>
      <c r="B37" s="44" t="s">
        <v>1341</v>
      </c>
      <c r="C37" s="44" t="s">
        <v>1330</v>
      </c>
      <c r="D37" s="44" t="s">
        <v>1282</v>
      </c>
      <c r="E37" s="38" t="s">
        <v>1283</v>
      </c>
      <c r="F37" s="38" t="s">
        <v>1284</v>
      </c>
    </row>
    <row r="38" spans="1:6">
      <c r="A38" s="44" t="s">
        <v>1365</v>
      </c>
      <c r="B38" s="44" t="s">
        <v>1366</v>
      </c>
      <c r="C38" s="44" t="s">
        <v>1327</v>
      </c>
      <c r="D38" s="44" t="s">
        <v>1288</v>
      </c>
      <c r="E38" s="38" t="s">
        <v>1289</v>
      </c>
      <c r="F38" s="38" t="s">
        <v>1290</v>
      </c>
    </row>
    <row r="39" spans="1:6">
      <c r="A39" s="44" t="s">
        <v>1367</v>
      </c>
      <c r="B39" s="44" t="s">
        <v>1366</v>
      </c>
      <c r="C39" s="44" t="s">
        <v>1327</v>
      </c>
      <c r="D39" s="44" t="s">
        <v>1288</v>
      </c>
      <c r="E39" s="38" t="s">
        <v>1289</v>
      </c>
      <c r="F39" s="38" t="s">
        <v>1290</v>
      </c>
    </row>
    <row r="40" spans="1:6">
      <c r="A40" s="44" t="s">
        <v>1368</v>
      </c>
      <c r="B40" s="44" t="s">
        <v>1369</v>
      </c>
      <c r="C40" s="44" t="s">
        <v>1281</v>
      </c>
      <c r="D40" s="44" t="s">
        <v>1282</v>
      </c>
      <c r="E40" s="38" t="s">
        <v>1283</v>
      </c>
      <c r="F40" s="38" t="s">
        <v>1284</v>
      </c>
    </row>
    <row r="41" spans="1:6">
      <c r="A41" s="44" t="s">
        <v>536</v>
      </c>
      <c r="B41" s="44" t="s">
        <v>1369</v>
      </c>
      <c r="C41" s="44" t="s">
        <v>1281</v>
      </c>
      <c r="D41" s="44" t="s">
        <v>1282</v>
      </c>
      <c r="E41" s="38" t="s">
        <v>1283</v>
      </c>
      <c r="F41" s="38" t="s">
        <v>1284</v>
      </c>
    </row>
    <row r="42" spans="1:6">
      <c r="A42" s="44" t="s">
        <v>1370</v>
      </c>
      <c r="B42" s="44" t="s">
        <v>1369</v>
      </c>
      <c r="C42" s="44" t="s">
        <v>1281</v>
      </c>
      <c r="D42" s="44" t="s">
        <v>1282</v>
      </c>
      <c r="E42" s="38" t="s">
        <v>1283</v>
      </c>
      <c r="F42" s="38" t="s">
        <v>1284</v>
      </c>
    </row>
    <row r="43" spans="1:6">
      <c r="A43" s="44" t="s">
        <v>1371</v>
      </c>
      <c r="B43" s="44" t="s">
        <v>1369</v>
      </c>
      <c r="C43" s="44" t="s">
        <v>1281</v>
      </c>
      <c r="D43" s="44" t="s">
        <v>1282</v>
      </c>
      <c r="E43" s="38" t="s">
        <v>1283</v>
      </c>
      <c r="F43" s="38" t="s">
        <v>1284</v>
      </c>
    </row>
    <row r="44" spans="1:6">
      <c r="A44" s="44" t="s">
        <v>1372</v>
      </c>
      <c r="B44" s="44" t="s">
        <v>1373</v>
      </c>
      <c r="C44" s="44" t="s">
        <v>1311</v>
      </c>
      <c r="D44" s="44" t="s">
        <v>1301</v>
      </c>
      <c r="E44" s="38" t="s">
        <v>1302</v>
      </c>
      <c r="F44" s="38" t="s">
        <v>1303</v>
      </c>
    </row>
    <row r="45" spans="1:6">
      <c r="A45" s="44" t="s">
        <v>1374</v>
      </c>
      <c r="B45" s="44" t="s">
        <v>1375</v>
      </c>
      <c r="C45" s="44" t="s">
        <v>1281</v>
      </c>
      <c r="D45" s="44" t="s">
        <v>1282</v>
      </c>
      <c r="E45" s="38" t="s">
        <v>1283</v>
      </c>
      <c r="F45" s="38" t="s">
        <v>1284</v>
      </c>
    </row>
    <row r="46" spans="1:6">
      <c r="A46" s="44" t="s">
        <v>1376</v>
      </c>
      <c r="B46" s="44" t="s">
        <v>1324</v>
      </c>
      <c r="C46" s="44" t="s">
        <v>1294</v>
      </c>
      <c r="D46" s="44" t="s">
        <v>1295</v>
      </c>
      <c r="E46" s="38" t="s">
        <v>1296</v>
      </c>
      <c r="F46" s="38" t="s">
        <v>1297</v>
      </c>
    </row>
    <row r="47" spans="1:6">
      <c r="A47" s="44" t="s">
        <v>1377</v>
      </c>
      <c r="B47" s="44" t="s">
        <v>1337</v>
      </c>
      <c r="C47" s="44" t="s">
        <v>1322</v>
      </c>
      <c r="D47" s="44" t="s">
        <v>1306</v>
      </c>
      <c r="E47" s="38" t="s">
        <v>1307</v>
      </c>
      <c r="F47" s="38" t="s">
        <v>1308</v>
      </c>
    </row>
    <row r="48" spans="1:6">
      <c r="A48" s="44" t="s">
        <v>1378</v>
      </c>
      <c r="B48" s="44" t="s">
        <v>1345</v>
      </c>
      <c r="C48" s="44" t="s">
        <v>1305</v>
      </c>
      <c r="D48" s="44" t="s">
        <v>1306</v>
      </c>
      <c r="E48" s="38" t="s">
        <v>1307</v>
      </c>
      <c r="F48" s="38" t="s">
        <v>1308</v>
      </c>
    </row>
    <row r="49" spans="1:6">
      <c r="A49" s="44" t="s">
        <v>1379</v>
      </c>
      <c r="B49" s="44" t="s">
        <v>1380</v>
      </c>
      <c r="C49" s="44" t="s">
        <v>1305</v>
      </c>
      <c r="D49" s="44" t="s">
        <v>1306</v>
      </c>
      <c r="E49" s="38" t="s">
        <v>1307</v>
      </c>
      <c r="F49" s="38" t="s">
        <v>1308</v>
      </c>
    </row>
    <row r="50" spans="1:6">
      <c r="A50" s="44" t="s">
        <v>1381</v>
      </c>
      <c r="B50" s="44" t="s">
        <v>1382</v>
      </c>
      <c r="C50" s="44" t="s">
        <v>1311</v>
      </c>
      <c r="D50" s="44" t="s">
        <v>1301</v>
      </c>
      <c r="E50" s="38" t="s">
        <v>1302</v>
      </c>
      <c r="F50" s="38" t="s">
        <v>1303</v>
      </c>
    </row>
    <row r="51" spans="1:6">
      <c r="A51" s="44" t="s">
        <v>1383</v>
      </c>
      <c r="B51" s="44" t="s">
        <v>1313</v>
      </c>
      <c r="C51" s="44" t="s">
        <v>1305</v>
      </c>
      <c r="D51" s="44" t="s">
        <v>1306</v>
      </c>
      <c r="E51" s="38" t="s">
        <v>1307</v>
      </c>
      <c r="F51" s="38" t="s">
        <v>1308</v>
      </c>
    </row>
    <row r="52" spans="1:6">
      <c r="A52" s="44" t="s">
        <v>1384</v>
      </c>
      <c r="B52" s="44" t="s">
        <v>1385</v>
      </c>
      <c r="C52" s="44" t="s">
        <v>1300</v>
      </c>
      <c r="D52" s="44" t="s">
        <v>1301</v>
      </c>
      <c r="E52" s="38" t="s">
        <v>1302</v>
      </c>
      <c r="F52" s="38" t="s">
        <v>1303</v>
      </c>
    </row>
    <row r="53" spans="1:6">
      <c r="A53" s="44" t="s">
        <v>1386</v>
      </c>
      <c r="B53" s="44" t="s">
        <v>1324</v>
      </c>
      <c r="C53" s="44" t="s">
        <v>1294</v>
      </c>
      <c r="D53" s="44" t="s">
        <v>1295</v>
      </c>
      <c r="E53" s="38" t="s">
        <v>1296</v>
      </c>
      <c r="F53" s="38" t="s">
        <v>1297</v>
      </c>
    </row>
    <row r="54" spans="1:6">
      <c r="A54" s="44" t="s">
        <v>1387</v>
      </c>
      <c r="B54" s="44" t="s">
        <v>1388</v>
      </c>
      <c r="C54" s="44" t="s">
        <v>1389</v>
      </c>
      <c r="D54" s="44" t="s">
        <v>1295</v>
      </c>
      <c r="E54" s="38" t="s">
        <v>1296</v>
      </c>
      <c r="F54" s="38" t="s">
        <v>1297</v>
      </c>
    </row>
    <row r="55" spans="1:6">
      <c r="A55" s="44" t="s">
        <v>1390</v>
      </c>
      <c r="B55" s="44" t="s">
        <v>1391</v>
      </c>
      <c r="C55" s="44" t="s">
        <v>1392</v>
      </c>
      <c r="D55" s="44" t="s">
        <v>1288</v>
      </c>
      <c r="E55" s="38" t="s">
        <v>1289</v>
      </c>
      <c r="F55" s="38" t="s">
        <v>1290</v>
      </c>
    </row>
    <row r="56" spans="1:6">
      <c r="A56" s="44" t="s">
        <v>539</v>
      </c>
      <c r="B56" s="44" t="s">
        <v>1393</v>
      </c>
      <c r="C56" s="44" t="s">
        <v>1311</v>
      </c>
      <c r="D56" s="44" t="s">
        <v>1301</v>
      </c>
      <c r="E56" s="38" t="s">
        <v>1302</v>
      </c>
      <c r="F56" s="38" t="s">
        <v>1303</v>
      </c>
    </row>
    <row r="57" spans="1:6">
      <c r="A57" s="44" t="s">
        <v>1394</v>
      </c>
      <c r="B57" s="44" t="s">
        <v>1395</v>
      </c>
      <c r="C57" s="44" t="s">
        <v>1305</v>
      </c>
      <c r="D57" s="44" t="s">
        <v>1306</v>
      </c>
      <c r="E57" s="38" t="s">
        <v>1307</v>
      </c>
      <c r="F57" s="38" t="s">
        <v>1308</v>
      </c>
    </row>
    <row r="58" spans="1:6">
      <c r="A58" s="44" t="s">
        <v>1396</v>
      </c>
      <c r="B58" s="44" t="s">
        <v>1397</v>
      </c>
      <c r="C58" s="44" t="s">
        <v>1300</v>
      </c>
      <c r="D58" s="44" t="s">
        <v>1301</v>
      </c>
      <c r="E58" s="38" t="s">
        <v>1302</v>
      </c>
      <c r="F58" s="38" t="s">
        <v>1303</v>
      </c>
    </row>
    <row r="59" spans="1:6">
      <c r="A59" s="44" t="s">
        <v>1398</v>
      </c>
      <c r="B59" s="44" t="s">
        <v>1399</v>
      </c>
      <c r="C59" s="44" t="s">
        <v>1305</v>
      </c>
      <c r="D59" s="44" t="s">
        <v>1306</v>
      </c>
      <c r="E59" s="38" t="s">
        <v>1307</v>
      </c>
      <c r="F59" s="38" t="s">
        <v>1308</v>
      </c>
    </row>
    <row r="60" spans="1:6">
      <c r="A60" s="44" t="s">
        <v>1400</v>
      </c>
      <c r="B60" s="44" t="s">
        <v>1395</v>
      </c>
      <c r="C60" s="44" t="s">
        <v>1305</v>
      </c>
      <c r="D60" s="44" t="s">
        <v>1306</v>
      </c>
      <c r="E60" s="38" t="s">
        <v>1307</v>
      </c>
      <c r="F60" s="38" t="s">
        <v>1308</v>
      </c>
    </row>
    <row r="61" spans="1:6">
      <c r="A61" s="44" t="s">
        <v>1401</v>
      </c>
      <c r="B61" s="44" t="s">
        <v>1280</v>
      </c>
      <c r="C61" s="44" t="s">
        <v>1281</v>
      </c>
      <c r="D61" s="44" t="s">
        <v>1282</v>
      </c>
      <c r="E61" s="38" t="s">
        <v>1283</v>
      </c>
      <c r="F61" s="38" t="s">
        <v>1284</v>
      </c>
    </row>
    <row r="62" spans="1:6">
      <c r="A62" s="44" t="s">
        <v>1402</v>
      </c>
      <c r="B62" s="44" t="s">
        <v>1403</v>
      </c>
      <c r="C62" s="44" t="s">
        <v>1316</v>
      </c>
      <c r="D62" s="44" t="s">
        <v>1317</v>
      </c>
      <c r="E62" s="38" t="s">
        <v>1318</v>
      </c>
      <c r="F62" s="38" t="s">
        <v>1319</v>
      </c>
    </row>
    <row r="63" spans="1:6">
      <c r="A63" s="44" t="s">
        <v>1404</v>
      </c>
      <c r="B63" s="44" t="s">
        <v>1405</v>
      </c>
      <c r="C63" s="44" t="s">
        <v>1294</v>
      </c>
      <c r="D63" s="44" t="s">
        <v>1295</v>
      </c>
      <c r="E63" s="38" t="s">
        <v>1296</v>
      </c>
      <c r="F63" s="38" t="s">
        <v>1297</v>
      </c>
    </row>
    <row r="64" spans="1:6">
      <c r="A64" s="44" t="s">
        <v>1406</v>
      </c>
      <c r="B64" s="44" t="s">
        <v>1339</v>
      </c>
      <c r="C64" s="44" t="s">
        <v>1281</v>
      </c>
      <c r="D64" s="44" t="s">
        <v>1282</v>
      </c>
      <c r="E64" s="38" t="s">
        <v>1283</v>
      </c>
      <c r="F64" s="38" t="s">
        <v>1284</v>
      </c>
    </row>
    <row r="65" spans="1:6">
      <c r="A65" s="44" t="s">
        <v>1407</v>
      </c>
      <c r="B65" s="44" t="s">
        <v>1341</v>
      </c>
      <c r="C65" s="44" t="s">
        <v>1330</v>
      </c>
      <c r="D65" s="44" t="s">
        <v>1282</v>
      </c>
      <c r="E65" s="38" t="s">
        <v>1283</v>
      </c>
      <c r="F65" s="38" t="s">
        <v>1284</v>
      </c>
    </row>
    <row r="66" spans="1:6">
      <c r="A66" s="44" t="s">
        <v>1408</v>
      </c>
      <c r="B66" s="44" t="s">
        <v>1341</v>
      </c>
      <c r="C66" s="44" t="s">
        <v>1330</v>
      </c>
      <c r="D66" s="44" t="s">
        <v>1282</v>
      </c>
      <c r="E66" s="38" t="s">
        <v>1283</v>
      </c>
      <c r="F66" s="38" t="s">
        <v>1284</v>
      </c>
    </row>
    <row r="67" spans="1:6">
      <c r="A67" s="44" t="s">
        <v>1409</v>
      </c>
      <c r="B67" s="44" t="s">
        <v>1405</v>
      </c>
      <c r="C67" s="44" t="s">
        <v>1294</v>
      </c>
      <c r="D67" s="44" t="s">
        <v>1295</v>
      </c>
      <c r="E67" s="38" t="s">
        <v>1296</v>
      </c>
      <c r="F67" s="38" t="s">
        <v>1297</v>
      </c>
    </row>
    <row r="68" spans="1:6">
      <c r="A68" s="44" t="s">
        <v>1410</v>
      </c>
      <c r="B68" s="44" t="s">
        <v>1411</v>
      </c>
      <c r="C68" s="44" t="s">
        <v>1392</v>
      </c>
      <c r="D68" s="44" t="s">
        <v>1288</v>
      </c>
      <c r="E68" s="38" t="s">
        <v>1289</v>
      </c>
      <c r="F68" s="38" t="s">
        <v>1290</v>
      </c>
    </row>
    <row r="69" spans="1:6">
      <c r="A69" s="44" t="s">
        <v>1412</v>
      </c>
      <c r="B69" s="44" t="s">
        <v>1395</v>
      </c>
      <c r="C69" s="44" t="s">
        <v>1305</v>
      </c>
      <c r="D69" s="44" t="s">
        <v>1306</v>
      </c>
      <c r="E69" s="38" t="s">
        <v>1307</v>
      </c>
      <c r="F69" s="38" t="s">
        <v>1308</v>
      </c>
    </row>
    <row r="70" spans="1:6">
      <c r="A70" s="44" t="s">
        <v>1413</v>
      </c>
      <c r="B70" s="44" t="s">
        <v>1357</v>
      </c>
      <c r="C70" s="44" t="s">
        <v>1348</v>
      </c>
      <c r="D70" s="44" t="s">
        <v>1295</v>
      </c>
      <c r="E70" s="38" t="s">
        <v>1296</v>
      </c>
      <c r="F70" s="38" t="s">
        <v>1297</v>
      </c>
    </row>
    <row r="71" spans="1:6">
      <c r="A71" s="44" t="s">
        <v>546</v>
      </c>
      <c r="B71" s="44" t="s">
        <v>1357</v>
      </c>
      <c r="C71" s="44" t="s">
        <v>1348</v>
      </c>
      <c r="D71" s="44" t="s">
        <v>1295</v>
      </c>
      <c r="E71" s="38" t="s">
        <v>1296</v>
      </c>
      <c r="F71" s="38" t="s">
        <v>1297</v>
      </c>
    </row>
    <row r="72" spans="1:6">
      <c r="A72" s="44" t="s">
        <v>1414</v>
      </c>
      <c r="B72" s="44" t="s">
        <v>1403</v>
      </c>
      <c r="C72" s="44" t="s">
        <v>1316</v>
      </c>
      <c r="D72" s="44" t="s">
        <v>1317</v>
      </c>
      <c r="E72" s="38" t="s">
        <v>1318</v>
      </c>
      <c r="F72" s="38" t="s">
        <v>1319</v>
      </c>
    </row>
    <row r="73" spans="1:6">
      <c r="A73" s="44" t="s">
        <v>1403</v>
      </c>
      <c r="B73" s="44" t="s">
        <v>1403</v>
      </c>
      <c r="C73" s="44" t="s">
        <v>1316</v>
      </c>
      <c r="D73" s="44" t="s">
        <v>1317</v>
      </c>
      <c r="E73" s="38" t="s">
        <v>1318</v>
      </c>
      <c r="F73" s="38" t="s">
        <v>1319</v>
      </c>
    </row>
    <row r="74" spans="1:6">
      <c r="A74" s="44" t="s">
        <v>1415</v>
      </c>
      <c r="B74" s="44" t="s">
        <v>1416</v>
      </c>
      <c r="C74" s="44" t="s">
        <v>1327</v>
      </c>
      <c r="D74" s="44" t="s">
        <v>1288</v>
      </c>
      <c r="E74" s="38" t="s">
        <v>1289</v>
      </c>
      <c r="F74" s="38" t="s">
        <v>1290</v>
      </c>
    </row>
    <row r="75" spans="1:6">
      <c r="A75" s="44" t="s">
        <v>1417</v>
      </c>
      <c r="B75" s="44" t="s">
        <v>1293</v>
      </c>
      <c r="C75" s="44" t="s">
        <v>1294</v>
      </c>
      <c r="D75" s="44" t="s">
        <v>1295</v>
      </c>
      <c r="E75" s="38" t="s">
        <v>1296</v>
      </c>
      <c r="F75" s="38" t="s">
        <v>1297</v>
      </c>
    </row>
    <row r="76" spans="1:6">
      <c r="A76" s="44" t="s">
        <v>1418</v>
      </c>
      <c r="B76" s="44" t="s">
        <v>1310</v>
      </c>
      <c r="C76" s="44" t="s">
        <v>1311</v>
      </c>
      <c r="D76" s="44" t="s">
        <v>1301</v>
      </c>
      <c r="E76" s="38" t="s">
        <v>1302</v>
      </c>
      <c r="F76" s="38" t="s">
        <v>1303</v>
      </c>
    </row>
    <row r="77" spans="1:6">
      <c r="A77" s="44" t="s">
        <v>1419</v>
      </c>
      <c r="B77" s="44" t="s">
        <v>1420</v>
      </c>
      <c r="C77" s="44" t="s">
        <v>1316</v>
      </c>
      <c r="D77" s="44" t="s">
        <v>1317</v>
      </c>
      <c r="E77" s="38" t="s">
        <v>1318</v>
      </c>
      <c r="F77" s="38" t="s">
        <v>1319</v>
      </c>
    </row>
    <row r="78" spans="1:6">
      <c r="A78" s="44" t="s">
        <v>550</v>
      </c>
      <c r="B78" s="44" t="s">
        <v>1421</v>
      </c>
      <c r="C78" s="44" t="s">
        <v>1322</v>
      </c>
      <c r="D78" s="44" t="s">
        <v>1306</v>
      </c>
      <c r="E78" s="38" t="s">
        <v>1307</v>
      </c>
      <c r="F78" s="38" t="s">
        <v>1308</v>
      </c>
    </row>
    <row r="79" spans="1:6">
      <c r="A79" s="44" t="s">
        <v>1422</v>
      </c>
      <c r="B79" s="44" t="s">
        <v>1421</v>
      </c>
      <c r="C79" s="44" t="s">
        <v>1322</v>
      </c>
      <c r="D79" s="44" t="s">
        <v>1306</v>
      </c>
      <c r="E79" s="38" t="s">
        <v>1307</v>
      </c>
      <c r="F79" s="38" t="s">
        <v>1308</v>
      </c>
    </row>
    <row r="80" spans="1:6">
      <c r="A80" s="44" t="s">
        <v>1423</v>
      </c>
      <c r="B80" s="44" t="s">
        <v>1333</v>
      </c>
      <c r="C80" s="44" t="s">
        <v>1334</v>
      </c>
      <c r="D80" s="44" t="s">
        <v>1295</v>
      </c>
      <c r="E80" s="38" t="s">
        <v>1296</v>
      </c>
      <c r="F80" s="38" t="s">
        <v>1297</v>
      </c>
    </row>
    <row r="81" spans="1:6">
      <c r="A81" s="44" t="s">
        <v>1424</v>
      </c>
      <c r="B81" s="44" t="s">
        <v>1388</v>
      </c>
      <c r="C81" s="44" t="s">
        <v>1389</v>
      </c>
      <c r="D81" s="44" t="s">
        <v>1295</v>
      </c>
      <c r="E81" s="38" t="s">
        <v>1296</v>
      </c>
      <c r="F81" s="38" t="s">
        <v>1297</v>
      </c>
    </row>
    <row r="82" spans="1:6">
      <c r="A82" s="44" t="s">
        <v>1425</v>
      </c>
      <c r="B82" s="44" t="s">
        <v>1380</v>
      </c>
      <c r="C82" s="44" t="s">
        <v>1305</v>
      </c>
      <c r="D82" s="44" t="s">
        <v>1306</v>
      </c>
      <c r="E82" s="38" t="s">
        <v>1307</v>
      </c>
      <c r="F82" s="38" t="s">
        <v>1308</v>
      </c>
    </row>
    <row r="83" spans="1:6">
      <c r="A83" s="44" t="s">
        <v>1426</v>
      </c>
      <c r="B83" s="44" t="s">
        <v>1427</v>
      </c>
      <c r="C83" s="44" t="s">
        <v>1287</v>
      </c>
      <c r="D83" s="44" t="s">
        <v>1288</v>
      </c>
      <c r="E83" s="38" t="s">
        <v>1289</v>
      </c>
      <c r="F83" s="38" t="s">
        <v>1290</v>
      </c>
    </row>
    <row r="84" spans="1:6">
      <c r="A84" s="44" t="s">
        <v>1428</v>
      </c>
      <c r="B84" s="44" t="s">
        <v>1429</v>
      </c>
      <c r="C84" s="44" t="s">
        <v>1316</v>
      </c>
      <c r="D84" s="44" t="s">
        <v>1317</v>
      </c>
      <c r="E84" s="38" t="s">
        <v>1318</v>
      </c>
      <c r="F84" s="38" t="s">
        <v>1319</v>
      </c>
    </row>
    <row r="85" spans="1:6">
      <c r="A85" s="44" t="s">
        <v>1430</v>
      </c>
      <c r="B85" s="44" t="s">
        <v>1388</v>
      </c>
      <c r="C85" s="44" t="s">
        <v>1389</v>
      </c>
      <c r="D85" s="44" t="s">
        <v>1295</v>
      </c>
      <c r="E85" s="38" t="s">
        <v>1296</v>
      </c>
      <c r="F85" s="38" t="s">
        <v>1297</v>
      </c>
    </row>
    <row r="86" spans="1:6">
      <c r="A86" s="44" t="s">
        <v>1431</v>
      </c>
      <c r="B86" s="44" t="s">
        <v>1321</v>
      </c>
      <c r="C86" s="44" t="s">
        <v>1322</v>
      </c>
      <c r="D86" s="44" t="s">
        <v>1306</v>
      </c>
      <c r="E86" s="38" t="s">
        <v>1307</v>
      </c>
      <c r="F86" s="38" t="s">
        <v>1308</v>
      </c>
    </row>
    <row r="87" spans="1:6">
      <c r="A87" s="44" t="s">
        <v>1432</v>
      </c>
      <c r="B87" s="44" t="s">
        <v>1397</v>
      </c>
      <c r="C87" s="44" t="s">
        <v>1300</v>
      </c>
      <c r="D87" s="44" t="s">
        <v>1301</v>
      </c>
      <c r="E87" s="38" t="s">
        <v>1302</v>
      </c>
      <c r="F87" s="38" t="s">
        <v>1303</v>
      </c>
    </row>
    <row r="88" spans="1:6">
      <c r="A88" s="44" t="s">
        <v>1433</v>
      </c>
      <c r="B88" s="44" t="s">
        <v>1324</v>
      </c>
      <c r="C88" s="44" t="s">
        <v>1294</v>
      </c>
      <c r="D88" s="44" t="s">
        <v>1295</v>
      </c>
      <c r="E88" s="38" t="s">
        <v>1296</v>
      </c>
      <c r="F88" s="38" t="s">
        <v>1297</v>
      </c>
    </row>
    <row r="89" spans="1:6">
      <c r="A89" s="44" t="s">
        <v>1434</v>
      </c>
      <c r="B89" s="44" t="s">
        <v>1373</v>
      </c>
      <c r="C89" s="44" t="s">
        <v>1311</v>
      </c>
      <c r="D89" s="44" t="s">
        <v>1301</v>
      </c>
      <c r="E89" s="38" t="s">
        <v>1302</v>
      </c>
      <c r="F89" s="38" t="s">
        <v>1303</v>
      </c>
    </row>
    <row r="90" spans="1:6">
      <c r="A90" s="44" t="s">
        <v>1435</v>
      </c>
      <c r="B90" s="44" t="s">
        <v>1373</v>
      </c>
      <c r="C90" s="44" t="s">
        <v>1311</v>
      </c>
      <c r="D90" s="44" t="s">
        <v>1301</v>
      </c>
      <c r="E90" s="38" t="s">
        <v>1302</v>
      </c>
      <c r="F90" s="38" t="s">
        <v>1303</v>
      </c>
    </row>
    <row r="91" spans="1:6">
      <c r="A91" s="44" t="s">
        <v>1436</v>
      </c>
      <c r="B91" s="44" t="s">
        <v>1437</v>
      </c>
      <c r="C91" s="44" t="s">
        <v>1392</v>
      </c>
      <c r="D91" s="44" t="s">
        <v>1288</v>
      </c>
      <c r="E91" s="38" t="s">
        <v>1289</v>
      </c>
      <c r="F91" s="38" t="s">
        <v>1290</v>
      </c>
    </row>
    <row r="92" spans="1:6">
      <c r="A92" s="44" t="s">
        <v>1438</v>
      </c>
      <c r="B92" s="44" t="s">
        <v>1437</v>
      </c>
      <c r="C92" s="44" t="s">
        <v>1392</v>
      </c>
      <c r="D92" s="44" t="s">
        <v>1288</v>
      </c>
      <c r="E92" s="38" t="s">
        <v>1289</v>
      </c>
      <c r="F92" s="38" t="s">
        <v>1290</v>
      </c>
    </row>
    <row r="93" spans="1:6">
      <c r="A93" s="44" t="s">
        <v>1439</v>
      </c>
      <c r="B93" s="44" t="s">
        <v>1341</v>
      </c>
      <c r="C93" s="44" t="s">
        <v>1330</v>
      </c>
      <c r="D93" s="44" t="s">
        <v>1282</v>
      </c>
      <c r="E93" s="38" t="s">
        <v>1283</v>
      </c>
      <c r="F93" s="38" t="s">
        <v>1284</v>
      </c>
    </row>
    <row r="94" spans="1:6">
      <c r="A94" s="44" t="s">
        <v>1440</v>
      </c>
      <c r="B94" s="44" t="s">
        <v>1411</v>
      </c>
      <c r="C94" s="44" t="s">
        <v>1392</v>
      </c>
      <c r="D94" s="44" t="s">
        <v>1288</v>
      </c>
      <c r="E94" s="38" t="s">
        <v>1289</v>
      </c>
      <c r="F94" s="38" t="s">
        <v>1290</v>
      </c>
    </row>
    <row r="95" spans="1:6">
      <c r="A95" s="44" t="s">
        <v>1441</v>
      </c>
      <c r="B95" s="44" t="s">
        <v>1442</v>
      </c>
      <c r="C95" s="44" t="s">
        <v>1281</v>
      </c>
      <c r="D95" s="44" t="s">
        <v>1282</v>
      </c>
      <c r="E95" s="38" t="s">
        <v>1283</v>
      </c>
      <c r="F95" s="38" t="s">
        <v>1284</v>
      </c>
    </row>
    <row r="96" spans="1:6">
      <c r="A96" s="44" t="s">
        <v>1443</v>
      </c>
      <c r="B96" s="44" t="s">
        <v>1337</v>
      </c>
      <c r="C96" s="44" t="s">
        <v>1322</v>
      </c>
      <c r="D96" s="44" t="s">
        <v>1306</v>
      </c>
      <c r="E96" s="38" t="s">
        <v>1307</v>
      </c>
      <c r="F96" s="38" t="s">
        <v>1308</v>
      </c>
    </row>
    <row r="97" spans="1:6">
      <c r="A97" s="44" t="s">
        <v>1444</v>
      </c>
      <c r="B97" s="44" t="s">
        <v>1445</v>
      </c>
      <c r="C97" s="44" t="s">
        <v>1294</v>
      </c>
      <c r="D97" s="44" t="s">
        <v>1295</v>
      </c>
      <c r="E97" s="38" t="s">
        <v>1296</v>
      </c>
      <c r="F97" s="38" t="s">
        <v>1297</v>
      </c>
    </row>
    <row r="98" spans="1:6">
      <c r="A98" s="44" t="s">
        <v>1446</v>
      </c>
      <c r="B98" s="44" t="s">
        <v>1380</v>
      </c>
      <c r="C98" s="44" t="s">
        <v>1305</v>
      </c>
      <c r="D98" s="44" t="s">
        <v>1306</v>
      </c>
      <c r="E98" s="38" t="s">
        <v>1307</v>
      </c>
      <c r="F98" s="38" t="s">
        <v>1308</v>
      </c>
    </row>
    <row r="99" spans="1:6">
      <c r="A99" s="44" t="s">
        <v>1447</v>
      </c>
      <c r="B99" s="44" t="s">
        <v>1341</v>
      </c>
      <c r="C99" s="44" t="s">
        <v>1330</v>
      </c>
      <c r="D99" s="44" t="s">
        <v>1282</v>
      </c>
      <c r="E99" s="38" t="s">
        <v>1283</v>
      </c>
      <c r="F99" s="38" t="s">
        <v>1284</v>
      </c>
    </row>
    <row r="100" spans="1:6">
      <c r="A100" s="44" t="s">
        <v>558</v>
      </c>
      <c r="B100" s="44" t="s">
        <v>1448</v>
      </c>
      <c r="C100" s="44" t="s">
        <v>1281</v>
      </c>
      <c r="D100" s="44" t="s">
        <v>1282</v>
      </c>
      <c r="E100" s="38" t="s">
        <v>1283</v>
      </c>
      <c r="F100" s="38" t="s">
        <v>1284</v>
      </c>
    </row>
    <row r="101" spans="1:6">
      <c r="A101" s="44" t="s">
        <v>1449</v>
      </c>
      <c r="B101" s="44" t="s">
        <v>1450</v>
      </c>
      <c r="C101" s="44" t="s">
        <v>1300</v>
      </c>
      <c r="D101" s="44" t="s">
        <v>1301</v>
      </c>
      <c r="E101" s="38" t="s">
        <v>1302</v>
      </c>
      <c r="F101" s="38" t="s">
        <v>1303</v>
      </c>
    </row>
    <row r="102" spans="1:6">
      <c r="A102" s="44" t="s">
        <v>1451</v>
      </c>
      <c r="B102" s="44" t="s">
        <v>1347</v>
      </c>
      <c r="C102" s="44" t="s">
        <v>1348</v>
      </c>
      <c r="D102" s="44" t="s">
        <v>1295</v>
      </c>
      <c r="E102" s="38" t="s">
        <v>1296</v>
      </c>
      <c r="F102" s="38" t="s">
        <v>1297</v>
      </c>
    </row>
    <row r="103" spans="1:6">
      <c r="A103" s="44" t="s">
        <v>1452</v>
      </c>
      <c r="B103" s="44" t="s">
        <v>1437</v>
      </c>
      <c r="C103" s="44" t="s">
        <v>1392</v>
      </c>
      <c r="D103" s="44" t="s">
        <v>1288</v>
      </c>
      <c r="E103" s="38" t="s">
        <v>1289</v>
      </c>
      <c r="F103" s="38" t="s">
        <v>1290</v>
      </c>
    </row>
    <row r="104" spans="1:6">
      <c r="A104" s="44" t="s">
        <v>1453</v>
      </c>
      <c r="B104" s="44" t="s">
        <v>1454</v>
      </c>
      <c r="C104" s="44" t="s">
        <v>1392</v>
      </c>
      <c r="D104" s="44" t="s">
        <v>1288</v>
      </c>
      <c r="E104" s="38" t="s">
        <v>1289</v>
      </c>
      <c r="F104" s="38" t="s">
        <v>1290</v>
      </c>
    </row>
    <row r="105" spans="1:6">
      <c r="A105" s="44" t="s">
        <v>1455</v>
      </c>
      <c r="B105" s="44" t="s">
        <v>1339</v>
      </c>
      <c r="C105" s="44" t="s">
        <v>1281</v>
      </c>
      <c r="D105" s="44" t="s">
        <v>1282</v>
      </c>
      <c r="E105" s="38" t="s">
        <v>1283</v>
      </c>
      <c r="F105" s="38" t="s">
        <v>1284</v>
      </c>
    </row>
    <row r="106" spans="1:6">
      <c r="A106" s="44" t="s">
        <v>1456</v>
      </c>
      <c r="B106" s="44" t="s">
        <v>1457</v>
      </c>
      <c r="C106" s="44" t="s">
        <v>1330</v>
      </c>
      <c r="D106" s="44" t="s">
        <v>1282</v>
      </c>
      <c r="E106" s="38" t="s">
        <v>1283</v>
      </c>
      <c r="F106" s="38" t="s">
        <v>1284</v>
      </c>
    </row>
    <row r="107" spans="1:6">
      <c r="A107" s="44" t="s">
        <v>1458</v>
      </c>
      <c r="B107" s="44" t="s">
        <v>1459</v>
      </c>
      <c r="C107" s="44" t="s">
        <v>1281</v>
      </c>
      <c r="D107" s="44" t="s">
        <v>1282</v>
      </c>
      <c r="E107" s="38" t="s">
        <v>1283</v>
      </c>
      <c r="F107" s="38" t="s">
        <v>1284</v>
      </c>
    </row>
    <row r="108" spans="1:6">
      <c r="A108" s="44" t="s">
        <v>561</v>
      </c>
      <c r="B108" s="44" t="s">
        <v>1427</v>
      </c>
      <c r="C108" s="44" t="s">
        <v>1287</v>
      </c>
      <c r="D108" s="44" t="s">
        <v>1288</v>
      </c>
      <c r="E108" s="38" t="s">
        <v>1289</v>
      </c>
      <c r="F108" s="38" t="s">
        <v>1290</v>
      </c>
    </row>
    <row r="109" spans="1:6">
      <c r="A109" s="44" t="s">
        <v>1460</v>
      </c>
      <c r="B109" s="44" t="s">
        <v>1459</v>
      </c>
      <c r="C109" s="44" t="s">
        <v>1281</v>
      </c>
      <c r="D109" s="44" t="s">
        <v>1282</v>
      </c>
      <c r="E109" s="38" t="s">
        <v>1283</v>
      </c>
      <c r="F109" s="38" t="s">
        <v>1284</v>
      </c>
    </row>
    <row r="110" spans="1:6">
      <c r="A110" s="44" t="s">
        <v>1461</v>
      </c>
      <c r="B110" s="44" t="s">
        <v>1459</v>
      </c>
      <c r="C110" s="44" t="s">
        <v>1281</v>
      </c>
      <c r="D110" s="44" t="s">
        <v>1282</v>
      </c>
      <c r="E110" s="38" t="s">
        <v>1283</v>
      </c>
      <c r="F110" s="38" t="s">
        <v>1284</v>
      </c>
    </row>
    <row r="111" spans="1:6">
      <c r="A111" s="44" t="s">
        <v>1462</v>
      </c>
      <c r="B111" s="44" t="s">
        <v>1324</v>
      </c>
      <c r="C111" s="44" t="s">
        <v>1294</v>
      </c>
      <c r="D111" s="44" t="s">
        <v>1295</v>
      </c>
      <c r="E111" s="38" t="s">
        <v>1296</v>
      </c>
      <c r="F111" s="38" t="s">
        <v>1297</v>
      </c>
    </row>
    <row r="112" spans="1:6">
      <c r="A112" s="44" t="s">
        <v>1463</v>
      </c>
      <c r="B112" s="44" t="s">
        <v>1321</v>
      </c>
      <c r="C112" s="44" t="s">
        <v>1322</v>
      </c>
      <c r="D112" s="44" t="s">
        <v>1306</v>
      </c>
      <c r="E112" s="38" t="s">
        <v>1307</v>
      </c>
      <c r="F112" s="38" t="s">
        <v>1308</v>
      </c>
    </row>
    <row r="113" spans="1:6">
      <c r="A113" s="44" t="s">
        <v>1464</v>
      </c>
      <c r="B113" s="44" t="s">
        <v>1341</v>
      </c>
      <c r="C113" s="44" t="s">
        <v>1330</v>
      </c>
      <c r="D113" s="44" t="s">
        <v>1282</v>
      </c>
      <c r="E113" s="38" t="s">
        <v>1283</v>
      </c>
      <c r="F113" s="38" t="s">
        <v>1284</v>
      </c>
    </row>
    <row r="114" spans="1:6">
      <c r="A114" s="44" t="s">
        <v>1465</v>
      </c>
      <c r="B114" s="44" t="s">
        <v>1341</v>
      </c>
      <c r="C114" s="44" t="s">
        <v>1330</v>
      </c>
      <c r="D114" s="44" t="s">
        <v>1282</v>
      </c>
      <c r="E114" s="38" t="s">
        <v>1283</v>
      </c>
      <c r="F114" s="38" t="s">
        <v>1284</v>
      </c>
    </row>
    <row r="115" spans="1:6">
      <c r="A115" s="44" t="s">
        <v>1466</v>
      </c>
      <c r="B115" s="44" t="s">
        <v>1280</v>
      </c>
      <c r="C115" s="44" t="s">
        <v>1281</v>
      </c>
      <c r="D115" s="44" t="s">
        <v>1282</v>
      </c>
      <c r="E115" s="38" t="s">
        <v>1283</v>
      </c>
      <c r="F115" s="38" t="s">
        <v>1284</v>
      </c>
    </row>
    <row r="116" spans="1:6">
      <c r="A116" s="44" t="s">
        <v>564</v>
      </c>
      <c r="B116" s="44" t="s">
        <v>1341</v>
      </c>
      <c r="C116" s="44" t="s">
        <v>1330</v>
      </c>
      <c r="D116" s="44" t="s">
        <v>1282</v>
      </c>
      <c r="E116" s="38" t="s">
        <v>1283</v>
      </c>
      <c r="F116" s="38" t="s">
        <v>1284</v>
      </c>
    </row>
    <row r="117" spans="1:6">
      <c r="A117" s="44" t="s">
        <v>1467</v>
      </c>
      <c r="B117" s="44" t="s">
        <v>1468</v>
      </c>
      <c r="C117" s="44" t="s">
        <v>1300</v>
      </c>
      <c r="D117" s="44" t="s">
        <v>1301</v>
      </c>
      <c r="E117" s="38" t="s">
        <v>1302</v>
      </c>
      <c r="F117" s="38" t="s">
        <v>1303</v>
      </c>
    </row>
    <row r="118" spans="1:6">
      <c r="A118" s="44" t="s">
        <v>1469</v>
      </c>
      <c r="B118" s="44" t="s">
        <v>1299</v>
      </c>
      <c r="C118" s="44" t="s">
        <v>1300</v>
      </c>
      <c r="D118" s="44" t="s">
        <v>1301</v>
      </c>
      <c r="E118" s="38" t="s">
        <v>1302</v>
      </c>
      <c r="F118" s="38" t="s">
        <v>1303</v>
      </c>
    </row>
    <row r="119" spans="1:6">
      <c r="A119" s="44" t="s">
        <v>1470</v>
      </c>
      <c r="B119" s="44" t="s">
        <v>1299</v>
      </c>
      <c r="C119" s="44" t="s">
        <v>1300</v>
      </c>
      <c r="D119" s="44" t="s">
        <v>1301</v>
      </c>
      <c r="E119" s="38" t="s">
        <v>1302</v>
      </c>
      <c r="F119" s="38" t="s">
        <v>1303</v>
      </c>
    </row>
    <row r="120" spans="1:6">
      <c r="A120" s="44" t="s">
        <v>1471</v>
      </c>
      <c r="B120" s="44" t="s">
        <v>1457</v>
      </c>
      <c r="C120" s="44" t="s">
        <v>1330</v>
      </c>
      <c r="D120" s="44" t="s">
        <v>1282</v>
      </c>
      <c r="E120" s="38" t="s">
        <v>1283</v>
      </c>
      <c r="F120" s="38" t="s">
        <v>1284</v>
      </c>
    </row>
    <row r="121" spans="1:6">
      <c r="A121" s="44" t="s">
        <v>573</v>
      </c>
      <c r="B121" s="44" t="s">
        <v>1472</v>
      </c>
      <c r="C121" s="44" t="s">
        <v>1305</v>
      </c>
      <c r="D121" s="44" t="s">
        <v>1306</v>
      </c>
      <c r="E121" s="38" t="s">
        <v>1307</v>
      </c>
      <c r="F121" s="38" t="s">
        <v>1308</v>
      </c>
    </row>
    <row r="122" spans="1:6">
      <c r="A122" s="44" t="s">
        <v>1473</v>
      </c>
      <c r="B122" s="44" t="s">
        <v>1347</v>
      </c>
      <c r="C122" s="44" t="s">
        <v>1348</v>
      </c>
      <c r="D122" s="44" t="s">
        <v>1295</v>
      </c>
      <c r="E122" s="38" t="s">
        <v>1296</v>
      </c>
      <c r="F122" s="38" t="s">
        <v>1297</v>
      </c>
    </row>
    <row r="123" spans="1:6">
      <c r="A123" s="44" t="s">
        <v>1474</v>
      </c>
      <c r="B123" s="44" t="s">
        <v>1347</v>
      </c>
      <c r="C123" s="44" t="s">
        <v>1348</v>
      </c>
      <c r="D123" s="44" t="s">
        <v>1295</v>
      </c>
      <c r="E123" s="38" t="s">
        <v>1296</v>
      </c>
      <c r="F123" s="38" t="s">
        <v>1297</v>
      </c>
    </row>
    <row r="124" spans="1:6">
      <c r="A124" s="44" t="s">
        <v>1475</v>
      </c>
      <c r="B124" s="44" t="s">
        <v>1341</v>
      </c>
      <c r="C124" s="44" t="s">
        <v>1330</v>
      </c>
      <c r="D124" s="44" t="s">
        <v>1282</v>
      </c>
      <c r="E124" s="38" t="s">
        <v>1283</v>
      </c>
      <c r="F124" s="38" t="s">
        <v>1284</v>
      </c>
    </row>
    <row r="125" spans="1:6">
      <c r="A125" s="44" t="s">
        <v>1476</v>
      </c>
      <c r="B125" s="44" t="s">
        <v>1416</v>
      </c>
      <c r="C125" s="44" t="s">
        <v>1327</v>
      </c>
      <c r="D125" s="44" t="s">
        <v>1288</v>
      </c>
      <c r="E125" s="38" t="s">
        <v>1289</v>
      </c>
      <c r="F125" s="38" t="s">
        <v>1290</v>
      </c>
    </row>
    <row r="126" spans="1:6">
      <c r="A126" s="44" t="s">
        <v>1477</v>
      </c>
      <c r="B126" s="44" t="s">
        <v>1478</v>
      </c>
      <c r="C126" s="44" t="s">
        <v>1294</v>
      </c>
      <c r="D126" s="44" t="s">
        <v>1295</v>
      </c>
      <c r="E126" s="38" t="s">
        <v>1296</v>
      </c>
      <c r="F126" s="38" t="s">
        <v>1297</v>
      </c>
    </row>
    <row r="127" spans="1:6">
      <c r="A127" s="44" t="s">
        <v>1479</v>
      </c>
      <c r="B127" s="44" t="s">
        <v>1405</v>
      </c>
      <c r="C127" s="44" t="s">
        <v>1294</v>
      </c>
      <c r="D127" s="44" t="s">
        <v>1295</v>
      </c>
      <c r="E127" s="38" t="s">
        <v>1296</v>
      </c>
      <c r="F127" s="38" t="s">
        <v>1297</v>
      </c>
    </row>
    <row r="128" spans="1:6">
      <c r="A128" s="44" t="s">
        <v>1480</v>
      </c>
      <c r="B128" s="44" t="s">
        <v>1333</v>
      </c>
      <c r="C128" s="44" t="s">
        <v>1334</v>
      </c>
      <c r="D128" s="44" t="s">
        <v>1295</v>
      </c>
      <c r="E128" s="38" t="s">
        <v>1296</v>
      </c>
      <c r="F128" s="38" t="s">
        <v>1297</v>
      </c>
    </row>
    <row r="129" spans="1:6">
      <c r="A129" s="44" t="s">
        <v>1481</v>
      </c>
      <c r="B129" s="44" t="s">
        <v>1482</v>
      </c>
      <c r="C129" s="44" t="s">
        <v>1334</v>
      </c>
      <c r="D129" s="44" t="s">
        <v>1295</v>
      </c>
      <c r="E129" s="38" t="s">
        <v>1296</v>
      </c>
      <c r="F129" s="38" t="s">
        <v>1297</v>
      </c>
    </row>
    <row r="130" spans="1:6">
      <c r="A130" s="44" t="s">
        <v>1483</v>
      </c>
      <c r="B130" s="44" t="s">
        <v>1353</v>
      </c>
      <c r="C130" s="44" t="s">
        <v>1281</v>
      </c>
      <c r="D130" s="44" t="s">
        <v>1282</v>
      </c>
      <c r="E130" s="38" t="s">
        <v>1283</v>
      </c>
      <c r="F130" s="38" t="s">
        <v>1284</v>
      </c>
    </row>
    <row r="131" spans="1:6">
      <c r="A131" s="44" t="s">
        <v>1484</v>
      </c>
      <c r="B131" s="44" t="s">
        <v>1399</v>
      </c>
      <c r="C131" s="44" t="s">
        <v>1305</v>
      </c>
      <c r="D131" s="44" t="s">
        <v>1306</v>
      </c>
      <c r="E131" s="38" t="s">
        <v>1307</v>
      </c>
      <c r="F131" s="38" t="s">
        <v>1308</v>
      </c>
    </row>
    <row r="132" spans="1:6">
      <c r="A132" s="44" t="s">
        <v>1485</v>
      </c>
      <c r="B132" s="44" t="s">
        <v>1486</v>
      </c>
      <c r="C132" s="44" t="s">
        <v>1348</v>
      </c>
      <c r="D132" s="44" t="s">
        <v>1295</v>
      </c>
      <c r="E132" s="38" t="s">
        <v>1296</v>
      </c>
      <c r="F132" s="38" t="s">
        <v>1297</v>
      </c>
    </row>
    <row r="133" spans="1:6">
      <c r="A133" s="44" t="s">
        <v>1487</v>
      </c>
      <c r="B133" s="44" t="s">
        <v>1341</v>
      </c>
      <c r="C133" s="44" t="s">
        <v>1330</v>
      </c>
      <c r="D133" s="44" t="s">
        <v>1282</v>
      </c>
      <c r="E133" s="38" t="s">
        <v>1283</v>
      </c>
      <c r="F133" s="38" t="s">
        <v>1284</v>
      </c>
    </row>
    <row r="134" spans="1:6">
      <c r="A134" s="44" t="s">
        <v>1488</v>
      </c>
      <c r="B134" s="44" t="s">
        <v>1329</v>
      </c>
      <c r="C134" s="44" t="s">
        <v>1330</v>
      </c>
      <c r="D134" s="44" t="s">
        <v>1282</v>
      </c>
      <c r="E134" s="38" t="s">
        <v>1283</v>
      </c>
      <c r="F134" s="38" t="s">
        <v>1284</v>
      </c>
    </row>
    <row r="135" spans="1:6">
      <c r="A135" s="44" t="s">
        <v>1489</v>
      </c>
      <c r="B135" s="44" t="s">
        <v>1329</v>
      </c>
      <c r="C135" s="44" t="s">
        <v>1330</v>
      </c>
      <c r="D135" s="44" t="s">
        <v>1282</v>
      </c>
      <c r="E135" s="38" t="s">
        <v>1283</v>
      </c>
      <c r="F135" s="38" t="s">
        <v>1284</v>
      </c>
    </row>
    <row r="136" spans="1:6">
      <c r="A136" s="44" t="s">
        <v>1490</v>
      </c>
      <c r="B136" s="44" t="s">
        <v>1388</v>
      </c>
      <c r="C136" s="44" t="s">
        <v>1389</v>
      </c>
      <c r="D136" s="44" t="s">
        <v>1295</v>
      </c>
      <c r="E136" s="38" t="s">
        <v>1296</v>
      </c>
      <c r="F136" s="38" t="s">
        <v>1297</v>
      </c>
    </row>
    <row r="137" spans="1:6">
      <c r="A137" s="44" t="s">
        <v>1491</v>
      </c>
      <c r="B137" s="44" t="s">
        <v>1350</v>
      </c>
      <c r="C137" s="44" t="s">
        <v>1300</v>
      </c>
      <c r="D137" s="44" t="s">
        <v>1301</v>
      </c>
      <c r="E137" s="38" t="s">
        <v>1302</v>
      </c>
      <c r="F137" s="38" t="s">
        <v>1303</v>
      </c>
    </row>
    <row r="138" spans="1:6">
      <c r="A138" s="44" t="s">
        <v>1492</v>
      </c>
      <c r="B138" s="44" t="s">
        <v>1493</v>
      </c>
      <c r="C138" s="44" t="s">
        <v>1287</v>
      </c>
      <c r="D138" s="44" t="s">
        <v>1288</v>
      </c>
      <c r="E138" s="38" t="s">
        <v>1289</v>
      </c>
      <c r="F138" s="38" t="s">
        <v>1290</v>
      </c>
    </row>
    <row r="139" spans="1:6">
      <c r="A139" s="44" t="s">
        <v>1494</v>
      </c>
      <c r="B139" s="44" t="s">
        <v>1495</v>
      </c>
      <c r="C139" s="44" t="s">
        <v>1281</v>
      </c>
      <c r="D139" s="44" t="s">
        <v>1282</v>
      </c>
      <c r="E139" s="38" t="s">
        <v>1283</v>
      </c>
      <c r="F139" s="38" t="s">
        <v>1284</v>
      </c>
    </row>
    <row r="140" spans="1:6">
      <c r="A140" s="44" t="s">
        <v>1496</v>
      </c>
      <c r="B140" s="44" t="s">
        <v>1497</v>
      </c>
      <c r="C140" s="44" t="s">
        <v>1311</v>
      </c>
      <c r="D140" s="44" t="s">
        <v>1301</v>
      </c>
      <c r="E140" s="38" t="s">
        <v>1302</v>
      </c>
      <c r="F140" s="38" t="s">
        <v>1303</v>
      </c>
    </row>
    <row r="141" spans="1:6">
      <c r="A141" s="44" t="s">
        <v>1498</v>
      </c>
      <c r="B141" s="44" t="s">
        <v>1416</v>
      </c>
      <c r="C141" s="44" t="s">
        <v>1327</v>
      </c>
      <c r="D141" s="44" t="s">
        <v>1288</v>
      </c>
      <c r="E141" s="38" t="s">
        <v>1289</v>
      </c>
      <c r="F141" s="38" t="s">
        <v>1290</v>
      </c>
    </row>
    <row r="142" spans="1:6">
      <c r="A142" s="44" t="s">
        <v>576</v>
      </c>
      <c r="B142" s="44" t="s">
        <v>1375</v>
      </c>
      <c r="C142" s="44" t="s">
        <v>1281</v>
      </c>
      <c r="D142" s="44" t="s">
        <v>1282</v>
      </c>
      <c r="E142" s="38" t="s">
        <v>1283</v>
      </c>
      <c r="F142" s="38" t="s">
        <v>1284</v>
      </c>
    </row>
    <row r="143" spans="1:6">
      <c r="A143" s="44" t="s">
        <v>1499</v>
      </c>
      <c r="B143" s="44" t="s">
        <v>1375</v>
      </c>
      <c r="C143" s="44" t="s">
        <v>1281</v>
      </c>
      <c r="D143" s="44" t="s">
        <v>1282</v>
      </c>
      <c r="E143" s="38" t="s">
        <v>1283</v>
      </c>
      <c r="F143" s="38" t="s">
        <v>1284</v>
      </c>
    </row>
    <row r="144" spans="1:6">
      <c r="A144" s="44" t="s">
        <v>1500</v>
      </c>
      <c r="B144" s="44" t="s">
        <v>1478</v>
      </c>
      <c r="C144" s="44" t="s">
        <v>1294</v>
      </c>
      <c r="D144" s="44" t="s">
        <v>1295</v>
      </c>
      <c r="E144" s="38" t="s">
        <v>1296</v>
      </c>
      <c r="F144" s="38" t="s">
        <v>1297</v>
      </c>
    </row>
    <row r="145" spans="1:6">
      <c r="A145" s="44" t="s">
        <v>1501</v>
      </c>
      <c r="B145" s="44" t="s">
        <v>1457</v>
      </c>
      <c r="C145" s="44" t="s">
        <v>1330</v>
      </c>
      <c r="D145" s="44" t="s">
        <v>1282</v>
      </c>
      <c r="E145" s="38" t="s">
        <v>1283</v>
      </c>
      <c r="F145" s="38" t="s">
        <v>1284</v>
      </c>
    </row>
    <row r="146" spans="1:6">
      <c r="A146" s="44" t="s">
        <v>1502</v>
      </c>
      <c r="B146" s="44" t="s">
        <v>1457</v>
      </c>
      <c r="C146" s="44" t="s">
        <v>1330</v>
      </c>
      <c r="D146" s="44" t="s">
        <v>1282</v>
      </c>
      <c r="E146" s="38" t="s">
        <v>1283</v>
      </c>
      <c r="F146" s="38" t="s">
        <v>1284</v>
      </c>
    </row>
    <row r="147" spans="1:6">
      <c r="A147" s="44" t="s">
        <v>1503</v>
      </c>
      <c r="B147" s="44" t="s">
        <v>1448</v>
      </c>
      <c r="C147" s="44" t="s">
        <v>1281</v>
      </c>
      <c r="D147" s="44" t="s">
        <v>1282</v>
      </c>
      <c r="E147" s="38" t="s">
        <v>1283</v>
      </c>
      <c r="F147" s="38" t="s">
        <v>1284</v>
      </c>
    </row>
    <row r="148" spans="1:6">
      <c r="A148" s="44" t="s">
        <v>1504</v>
      </c>
      <c r="B148" s="44" t="s">
        <v>1337</v>
      </c>
      <c r="C148" s="44" t="s">
        <v>1322</v>
      </c>
      <c r="D148" s="44" t="s">
        <v>1306</v>
      </c>
      <c r="E148" s="38" t="s">
        <v>1307</v>
      </c>
      <c r="F148" s="38" t="s">
        <v>1308</v>
      </c>
    </row>
    <row r="149" spans="1:6">
      <c r="A149" s="44" t="s">
        <v>1505</v>
      </c>
      <c r="B149" s="44" t="s">
        <v>1437</v>
      </c>
      <c r="C149" s="44" t="s">
        <v>1392</v>
      </c>
      <c r="D149" s="44" t="s">
        <v>1288</v>
      </c>
      <c r="E149" s="38" t="s">
        <v>1289</v>
      </c>
      <c r="F149" s="38" t="s">
        <v>1290</v>
      </c>
    </row>
    <row r="150" spans="1:6">
      <c r="A150" s="44" t="s">
        <v>1506</v>
      </c>
      <c r="B150" s="44" t="s">
        <v>1495</v>
      </c>
      <c r="C150" s="44" t="s">
        <v>1281</v>
      </c>
      <c r="D150" s="44" t="s">
        <v>1282</v>
      </c>
      <c r="E150" s="38" t="s">
        <v>1283</v>
      </c>
      <c r="F150" s="38" t="s">
        <v>1284</v>
      </c>
    </row>
    <row r="151" spans="1:6">
      <c r="A151" s="44" t="s">
        <v>1507</v>
      </c>
      <c r="B151" s="44" t="s">
        <v>1508</v>
      </c>
      <c r="C151" s="44" t="s">
        <v>1327</v>
      </c>
      <c r="D151" s="44" t="s">
        <v>1288</v>
      </c>
      <c r="E151" s="38" t="s">
        <v>1289</v>
      </c>
      <c r="F151" s="38" t="s">
        <v>1290</v>
      </c>
    </row>
    <row r="152" spans="1:6">
      <c r="A152" s="44" t="s">
        <v>1509</v>
      </c>
      <c r="B152" s="44" t="s">
        <v>1478</v>
      </c>
      <c r="C152" s="44" t="s">
        <v>1294</v>
      </c>
      <c r="D152" s="44" t="s">
        <v>1295</v>
      </c>
      <c r="E152" s="38" t="s">
        <v>1296</v>
      </c>
      <c r="F152" s="38" t="s">
        <v>1297</v>
      </c>
    </row>
    <row r="153" spans="1:6">
      <c r="A153" s="44" t="s">
        <v>1510</v>
      </c>
      <c r="B153" s="44" t="s">
        <v>1359</v>
      </c>
      <c r="C153" s="44" t="s">
        <v>1311</v>
      </c>
      <c r="D153" s="44" t="s">
        <v>1301</v>
      </c>
      <c r="E153" s="38" t="s">
        <v>1302</v>
      </c>
      <c r="F153" s="38" t="s">
        <v>1303</v>
      </c>
    </row>
    <row r="154" spans="1:6">
      <c r="A154" s="44" t="s">
        <v>1511</v>
      </c>
      <c r="B154" s="44" t="s">
        <v>1341</v>
      </c>
      <c r="C154" s="44" t="s">
        <v>1330</v>
      </c>
      <c r="D154" s="44" t="s">
        <v>1282</v>
      </c>
      <c r="E154" s="38" t="s">
        <v>1283</v>
      </c>
      <c r="F154" s="38" t="s">
        <v>1284</v>
      </c>
    </row>
    <row r="155" spans="1:6">
      <c r="A155" s="44" t="s">
        <v>1512</v>
      </c>
      <c r="B155" s="44" t="s">
        <v>1350</v>
      </c>
      <c r="C155" s="44" t="s">
        <v>1300</v>
      </c>
      <c r="D155" s="44" t="s">
        <v>1301</v>
      </c>
      <c r="E155" s="38" t="s">
        <v>1302</v>
      </c>
      <c r="F155" s="38" t="s">
        <v>1303</v>
      </c>
    </row>
    <row r="156" spans="1:6">
      <c r="A156" s="44" t="s">
        <v>578</v>
      </c>
      <c r="B156" s="44" t="s">
        <v>1280</v>
      </c>
      <c r="C156" s="44" t="s">
        <v>1281</v>
      </c>
      <c r="D156" s="44" t="s">
        <v>1282</v>
      </c>
      <c r="E156" s="38" t="s">
        <v>1283</v>
      </c>
      <c r="F156" s="38" t="s">
        <v>1284</v>
      </c>
    </row>
    <row r="157" spans="1:6">
      <c r="A157" s="44" t="s">
        <v>1513</v>
      </c>
      <c r="B157" s="44" t="s">
        <v>1514</v>
      </c>
      <c r="C157" s="44" t="s">
        <v>1305</v>
      </c>
      <c r="D157" s="44" t="s">
        <v>1306</v>
      </c>
      <c r="E157" s="38" t="s">
        <v>1307</v>
      </c>
      <c r="F157" s="38" t="s">
        <v>1308</v>
      </c>
    </row>
    <row r="158" spans="1:6">
      <c r="A158" s="44" t="s">
        <v>1515</v>
      </c>
      <c r="B158" s="44" t="s">
        <v>1343</v>
      </c>
      <c r="C158" s="44" t="s">
        <v>1334</v>
      </c>
      <c r="D158" s="44" t="s">
        <v>1295</v>
      </c>
      <c r="E158" s="38" t="s">
        <v>1296</v>
      </c>
      <c r="F158" s="38" t="s">
        <v>1297</v>
      </c>
    </row>
    <row r="159" spans="1:6">
      <c r="A159" s="44" t="s">
        <v>1516</v>
      </c>
      <c r="B159" s="44" t="s">
        <v>1517</v>
      </c>
      <c r="C159" s="44" t="s">
        <v>1334</v>
      </c>
      <c r="D159" s="44" t="s">
        <v>1295</v>
      </c>
      <c r="E159" s="38" t="s">
        <v>1296</v>
      </c>
      <c r="F159" s="38" t="s">
        <v>1297</v>
      </c>
    </row>
    <row r="160" spans="1:6">
      <c r="A160" s="44" t="s">
        <v>1518</v>
      </c>
      <c r="B160" s="44" t="s">
        <v>1519</v>
      </c>
      <c r="C160" s="44" t="s">
        <v>1327</v>
      </c>
      <c r="D160" s="44" t="s">
        <v>1288</v>
      </c>
      <c r="E160" s="38" t="s">
        <v>1289</v>
      </c>
      <c r="F160" s="38" t="s">
        <v>1290</v>
      </c>
    </row>
    <row r="161" spans="1:6">
      <c r="A161" s="44" t="s">
        <v>1520</v>
      </c>
      <c r="B161" s="44" t="s">
        <v>1321</v>
      </c>
      <c r="C161" s="44" t="s">
        <v>1322</v>
      </c>
      <c r="D161" s="44" t="s">
        <v>1306</v>
      </c>
      <c r="E161" s="38" t="s">
        <v>1307</v>
      </c>
      <c r="F161" s="38" t="s">
        <v>1308</v>
      </c>
    </row>
    <row r="162" spans="1:6">
      <c r="A162" s="44" t="s">
        <v>1521</v>
      </c>
      <c r="B162" s="44" t="s">
        <v>1519</v>
      </c>
      <c r="C162" s="44" t="s">
        <v>1327</v>
      </c>
      <c r="D162" s="44" t="s">
        <v>1288</v>
      </c>
      <c r="E162" s="38" t="s">
        <v>1289</v>
      </c>
      <c r="F162" s="38" t="s">
        <v>1290</v>
      </c>
    </row>
    <row r="163" spans="1:6">
      <c r="A163" s="44" t="s">
        <v>1522</v>
      </c>
      <c r="B163" s="44" t="s">
        <v>1315</v>
      </c>
      <c r="C163" s="44" t="s">
        <v>1316</v>
      </c>
      <c r="D163" s="44" t="s">
        <v>1317</v>
      </c>
      <c r="E163" s="38" t="s">
        <v>1318</v>
      </c>
      <c r="F163" s="38" t="s">
        <v>1319</v>
      </c>
    </row>
    <row r="164" spans="1:6">
      <c r="A164" s="44" t="s">
        <v>1523</v>
      </c>
      <c r="B164" s="44" t="s">
        <v>1315</v>
      </c>
      <c r="C164" s="44" t="s">
        <v>1316</v>
      </c>
      <c r="D164" s="44" t="s">
        <v>1317</v>
      </c>
      <c r="E164" s="38" t="s">
        <v>1318</v>
      </c>
      <c r="F164" s="38" t="s">
        <v>1319</v>
      </c>
    </row>
    <row r="165" spans="1:6">
      <c r="A165" s="44" t="s">
        <v>1524</v>
      </c>
      <c r="B165" s="44" t="s">
        <v>1482</v>
      </c>
      <c r="C165" s="44" t="s">
        <v>1334</v>
      </c>
      <c r="D165" s="44" t="s">
        <v>1295</v>
      </c>
      <c r="E165" s="38" t="s">
        <v>1296</v>
      </c>
      <c r="F165" s="38" t="s">
        <v>1297</v>
      </c>
    </row>
    <row r="166" spans="1:6">
      <c r="A166" s="44" t="s">
        <v>1525</v>
      </c>
      <c r="B166" s="44" t="s">
        <v>1341</v>
      </c>
      <c r="C166" s="44" t="s">
        <v>1330</v>
      </c>
      <c r="D166" s="44" t="s">
        <v>1282</v>
      </c>
      <c r="E166" s="38" t="s">
        <v>1283</v>
      </c>
      <c r="F166" s="38" t="s">
        <v>1284</v>
      </c>
    </row>
    <row r="167" spans="1:6">
      <c r="A167" s="44" t="s">
        <v>1526</v>
      </c>
      <c r="B167" s="44" t="s">
        <v>1293</v>
      </c>
      <c r="C167" s="44" t="s">
        <v>1294</v>
      </c>
      <c r="D167" s="44" t="s">
        <v>1295</v>
      </c>
      <c r="E167" s="38" t="s">
        <v>1296</v>
      </c>
      <c r="F167" s="38" t="s">
        <v>1297</v>
      </c>
    </row>
    <row r="168" spans="1:6">
      <c r="A168" s="44" t="s">
        <v>581</v>
      </c>
      <c r="B168" s="44" t="s">
        <v>1337</v>
      </c>
      <c r="C168" s="44" t="s">
        <v>1322</v>
      </c>
      <c r="D168" s="44" t="s">
        <v>1306</v>
      </c>
      <c r="E168" s="38" t="s">
        <v>1307</v>
      </c>
      <c r="F168" s="38" t="s">
        <v>1308</v>
      </c>
    </row>
    <row r="169" spans="1:6">
      <c r="A169" s="44" t="s">
        <v>1527</v>
      </c>
      <c r="B169" s="44" t="s">
        <v>1528</v>
      </c>
      <c r="C169" s="44" t="s">
        <v>1330</v>
      </c>
      <c r="D169" s="44" t="s">
        <v>1282</v>
      </c>
      <c r="E169" s="38" t="s">
        <v>1283</v>
      </c>
      <c r="F169" s="38" t="s">
        <v>1284</v>
      </c>
    </row>
    <row r="170" spans="1:6">
      <c r="A170" s="44" t="s">
        <v>1529</v>
      </c>
      <c r="B170" s="44" t="s">
        <v>1388</v>
      </c>
      <c r="C170" s="44" t="s">
        <v>1389</v>
      </c>
      <c r="D170" s="44" t="s">
        <v>1295</v>
      </c>
      <c r="E170" s="38" t="s">
        <v>1296</v>
      </c>
      <c r="F170" s="38" t="s">
        <v>1297</v>
      </c>
    </row>
    <row r="171" spans="1:6">
      <c r="A171" s="44" t="s">
        <v>1530</v>
      </c>
      <c r="B171" s="44" t="s">
        <v>1341</v>
      </c>
      <c r="C171" s="44" t="s">
        <v>1330</v>
      </c>
      <c r="D171" s="44" t="s">
        <v>1282</v>
      </c>
      <c r="E171" s="38" t="s">
        <v>1283</v>
      </c>
      <c r="F171" s="38" t="s">
        <v>1284</v>
      </c>
    </row>
    <row r="172" spans="1:6">
      <c r="A172" s="44" t="s">
        <v>1531</v>
      </c>
      <c r="B172" s="44" t="s">
        <v>1393</v>
      </c>
      <c r="C172" s="44" t="s">
        <v>1311</v>
      </c>
      <c r="D172" s="44" t="s">
        <v>1301</v>
      </c>
      <c r="E172" s="38" t="s">
        <v>1302</v>
      </c>
      <c r="F172" s="38" t="s">
        <v>1303</v>
      </c>
    </row>
    <row r="173" spans="1:6">
      <c r="A173" s="44" t="s">
        <v>1532</v>
      </c>
      <c r="B173" s="44" t="s">
        <v>1533</v>
      </c>
      <c r="C173" s="44" t="s">
        <v>1334</v>
      </c>
      <c r="D173" s="44" t="s">
        <v>1295</v>
      </c>
      <c r="E173" s="38" t="s">
        <v>1296</v>
      </c>
      <c r="F173" s="38" t="s">
        <v>1297</v>
      </c>
    </row>
    <row r="174" spans="1:6">
      <c r="A174" s="44" t="s">
        <v>1534</v>
      </c>
      <c r="B174" s="44" t="s">
        <v>1535</v>
      </c>
      <c r="C174" s="44" t="s">
        <v>1330</v>
      </c>
      <c r="D174" s="44" t="s">
        <v>1282</v>
      </c>
      <c r="E174" s="38" t="s">
        <v>1283</v>
      </c>
      <c r="F174" s="38" t="s">
        <v>1284</v>
      </c>
    </row>
    <row r="175" spans="1:6">
      <c r="A175" s="44" t="s">
        <v>1536</v>
      </c>
      <c r="B175" s="44" t="s">
        <v>1535</v>
      </c>
      <c r="C175" s="44" t="s">
        <v>1330</v>
      </c>
      <c r="D175" s="44" t="s">
        <v>1282</v>
      </c>
      <c r="E175" s="38" t="s">
        <v>1283</v>
      </c>
      <c r="F175" s="38" t="s">
        <v>1284</v>
      </c>
    </row>
    <row r="176" spans="1:6">
      <c r="A176" s="44" t="s">
        <v>588</v>
      </c>
      <c r="B176" s="44" t="s">
        <v>1514</v>
      </c>
      <c r="C176" s="44" t="s">
        <v>1305</v>
      </c>
      <c r="D176" s="44" t="s">
        <v>1306</v>
      </c>
      <c r="E176" s="38" t="s">
        <v>1307</v>
      </c>
      <c r="F176" s="38" t="s">
        <v>1308</v>
      </c>
    </row>
    <row r="177" spans="1:6">
      <c r="A177" s="44" t="s">
        <v>1537</v>
      </c>
      <c r="B177" s="44" t="s">
        <v>1514</v>
      </c>
      <c r="C177" s="44" t="s">
        <v>1305</v>
      </c>
      <c r="D177" s="44" t="s">
        <v>1306</v>
      </c>
      <c r="E177" s="38" t="s">
        <v>1307</v>
      </c>
      <c r="F177" s="38" t="s">
        <v>1308</v>
      </c>
    </row>
    <row r="178" spans="1:6">
      <c r="A178" s="44" t="s">
        <v>1538</v>
      </c>
      <c r="B178" s="44" t="s">
        <v>1493</v>
      </c>
      <c r="C178" s="44" t="s">
        <v>1287</v>
      </c>
      <c r="D178" s="44" t="s">
        <v>1288</v>
      </c>
      <c r="E178" s="38" t="s">
        <v>1289</v>
      </c>
      <c r="F178" s="38" t="s">
        <v>1290</v>
      </c>
    </row>
    <row r="179" spans="1:6">
      <c r="A179" s="44" t="s">
        <v>1539</v>
      </c>
      <c r="B179" s="44" t="s">
        <v>1329</v>
      </c>
      <c r="C179" s="44" t="s">
        <v>1330</v>
      </c>
      <c r="D179" s="44" t="s">
        <v>1282</v>
      </c>
      <c r="E179" s="38" t="s">
        <v>1283</v>
      </c>
      <c r="F179" s="38" t="s">
        <v>1284</v>
      </c>
    </row>
    <row r="180" spans="1:6">
      <c r="A180" s="44" t="s">
        <v>1540</v>
      </c>
      <c r="B180" s="44" t="s">
        <v>1397</v>
      </c>
      <c r="C180" s="44" t="s">
        <v>1300</v>
      </c>
      <c r="D180" s="44" t="s">
        <v>1301</v>
      </c>
      <c r="E180" s="38" t="s">
        <v>1302</v>
      </c>
      <c r="F180" s="38" t="s">
        <v>1303</v>
      </c>
    </row>
    <row r="181" spans="1:6">
      <c r="A181" s="44" t="s">
        <v>1541</v>
      </c>
      <c r="B181" s="44" t="s">
        <v>1478</v>
      </c>
      <c r="C181" s="44" t="s">
        <v>1294</v>
      </c>
      <c r="D181" s="44" t="s">
        <v>1295</v>
      </c>
      <c r="E181" s="38" t="s">
        <v>1296</v>
      </c>
      <c r="F181" s="38" t="s">
        <v>1297</v>
      </c>
    </row>
    <row r="182" spans="1:6">
      <c r="A182" s="44" t="s">
        <v>1542</v>
      </c>
      <c r="B182" s="44" t="s">
        <v>1486</v>
      </c>
      <c r="C182" s="44" t="s">
        <v>1348</v>
      </c>
      <c r="D182" s="44" t="s">
        <v>1295</v>
      </c>
      <c r="E182" s="38" t="s">
        <v>1296</v>
      </c>
      <c r="F182" s="38" t="s">
        <v>1297</v>
      </c>
    </row>
    <row r="183" spans="1:6">
      <c r="A183" s="44" t="s">
        <v>1459</v>
      </c>
      <c r="B183" s="44" t="s">
        <v>1459</v>
      </c>
      <c r="C183" s="44" t="s">
        <v>1281</v>
      </c>
      <c r="D183" s="44" t="s">
        <v>1282</v>
      </c>
      <c r="E183" s="38" t="s">
        <v>1283</v>
      </c>
      <c r="F183" s="38" t="s">
        <v>1284</v>
      </c>
    </row>
    <row r="184" spans="1:6">
      <c r="A184" s="44" t="s">
        <v>1543</v>
      </c>
      <c r="B184" s="44" t="s">
        <v>1416</v>
      </c>
      <c r="C184" s="44" t="s">
        <v>1327</v>
      </c>
      <c r="D184" s="44" t="s">
        <v>1288</v>
      </c>
      <c r="E184" s="38" t="s">
        <v>1289</v>
      </c>
      <c r="F184" s="38" t="s">
        <v>1290</v>
      </c>
    </row>
    <row r="185" spans="1:6">
      <c r="A185" s="44" t="s">
        <v>1544</v>
      </c>
      <c r="B185" s="44" t="s">
        <v>1486</v>
      </c>
      <c r="C185" s="44" t="s">
        <v>1348</v>
      </c>
      <c r="D185" s="44" t="s">
        <v>1295</v>
      </c>
      <c r="E185" s="38" t="s">
        <v>1296</v>
      </c>
      <c r="F185" s="38" t="s">
        <v>1297</v>
      </c>
    </row>
    <row r="186" spans="1:6">
      <c r="A186" s="44" t="s">
        <v>1545</v>
      </c>
      <c r="B186" s="44" t="s">
        <v>1533</v>
      </c>
      <c r="C186" s="44" t="s">
        <v>1334</v>
      </c>
      <c r="D186" s="44" t="s">
        <v>1295</v>
      </c>
      <c r="E186" s="38" t="s">
        <v>1296</v>
      </c>
      <c r="F186" s="38" t="s">
        <v>1297</v>
      </c>
    </row>
    <row r="187" spans="1:6">
      <c r="A187" s="44" t="s">
        <v>1546</v>
      </c>
      <c r="B187" s="44" t="s">
        <v>1533</v>
      </c>
      <c r="C187" s="44" t="s">
        <v>1334</v>
      </c>
      <c r="D187" s="44" t="s">
        <v>1295</v>
      </c>
      <c r="E187" s="38" t="s">
        <v>1296</v>
      </c>
      <c r="F187" s="38" t="s">
        <v>1297</v>
      </c>
    </row>
    <row r="188" spans="1:6">
      <c r="A188" s="44" t="s">
        <v>1547</v>
      </c>
      <c r="B188" s="44" t="s">
        <v>1472</v>
      </c>
      <c r="C188" s="44" t="s">
        <v>1305</v>
      </c>
      <c r="D188" s="44" t="s">
        <v>1306</v>
      </c>
      <c r="E188" s="38" t="s">
        <v>1307</v>
      </c>
      <c r="F188" s="38" t="s">
        <v>1308</v>
      </c>
    </row>
    <row r="189" spans="1:6">
      <c r="A189" s="44" t="s">
        <v>1548</v>
      </c>
      <c r="B189" s="44" t="s">
        <v>1405</v>
      </c>
      <c r="C189" s="44" t="s">
        <v>1294</v>
      </c>
      <c r="D189" s="44" t="s">
        <v>1295</v>
      </c>
      <c r="E189" s="38" t="s">
        <v>1296</v>
      </c>
      <c r="F189" s="38" t="s">
        <v>1297</v>
      </c>
    </row>
    <row r="190" spans="1:6">
      <c r="A190" s="44" t="s">
        <v>1549</v>
      </c>
      <c r="B190" s="44" t="s">
        <v>1347</v>
      </c>
      <c r="C190" s="44" t="s">
        <v>1348</v>
      </c>
      <c r="D190" s="44" t="s">
        <v>1295</v>
      </c>
      <c r="E190" s="38" t="s">
        <v>1296</v>
      </c>
      <c r="F190" s="38" t="s">
        <v>1297</v>
      </c>
    </row>
    <row r="191" spans="1:6">
      <c r="A191" s="44" t="s">
        <v>1550</v>
      </c>
      <c r="B191" s="44" t="s">
        <v>1551</v>
      </c>
      <c r="C191" s="44" t="s">
        <v>1311</v>
      </c>
      <c r="D191" s="44" t="s">
        <v>1301</v>
      </c>
      <c r="E191" s="38" t="s">
        <v>1302</v>
      </c>
      <c r="F191" s="38" t="s">
        <v>1303</v>
      </c>
    </row>
    <row r="192" spans="1:6">
      <c r="A192" s="44" t="s">
        <v>1552</v>
      </c>
      <c r="B192" s="44" t="s">
        <v>1553</v>
      </c>
      <c r="C192" s="44" t="s">
        <v>1300</v>
      </c>
      <c r="D192" s="44" t="s">
        <v>1301</v>
      </c>
      <c r="E192" s="38" t="s">
        <v>1302</v>
      </c>
      <c r="F192" s="38" t="s">
        <v>1303</v>
      </c>
    </row>
    <row r="193" spans="1:6">
      <c r="A193" s="44" t="s">
        <v>591</v>
      </c>
      <c r="B193" s="44" t="s">
        <v>1554</v>
      </c>
      <c r="C193" s="44" t="s">
        <v>1316</v>
      </c>
      <c r="D193" s="44" t="s">
        <v>1317</v>
      </c>
      <c r="E193" s="38" t="s">
        <v>1318</v>
      </c>
      <c r="F193" s="38" t="s">
        <v>1319</v>
      </c>
    </row>
    <row r="194" spans="1:6">
      <c r="A194" s="44" t="s">
        <v>1555</v>
      </c>
      <c r="B194" s="44" t="s">
        <v>1554</v>
      </c>
      <c r="C194" s="44" t="s">
        <v>1316</v>
      </c>
      <c r="D194" s="44" t="s">
        <v>1317</v>
      </c>
      <c r="E194" s="38" t="s">
        <v>1318</v>
      </c>
      <c r="F194" s="38" t="s">
        <v>1319</v>
      </c>
    </row>
    <row r="195" spans="1:6">
      <c r="A195" s="44" t="s">
        <v>1556</v>
      </c>
      <c r="B195" s="44" t="s">
        <v>1326</v>
      </c>
      <c r="C195" s="44" t="s">
        <v>1327</v>
      </c>
      <c r="D195" s="44" t="s">
        <v>1288</v>
      </c>
      <c r="E195" s="38" t="s">
        <v>1289</v>
      </c>
      <c r="F195" s="38" t="s">
        <v>1290</v>
      </c>
    </row>
    <row r="196" spans="1:6">
      <c r="A196" s="44" t="s">
        <v>1557</v>
      </c>
      <c r="B196" s="44" t="s">
        <v>1369</v>
      </c>
      <c r="C196" s="44" t="s">
        <v>1281</v>
      </c>
      <c r="D196" s="44" t="s">
        <v>1282</v>
      </c>
      <c r="E196" s="38" t="s">
        <v>1283</v>
      </c>
      <c r="F196" s="38" t="s">
        <v>1284</v>
      </c>
    </row>
    <row r="197" spans="1:6">
      <c r="A197" s="44" t="s">
        <v>1558</v>
      </c>
      <c r="B197" s="44" t="s">
        <v>1553</v>
      </c>
      <c r="C197" s="44" t="s">
        <v>1300</v>
      </c>
      <c r="D197" s="44" t="s">
        <v>1301</v>
      </c>
      <c r="E197" s="38" t="s">
        <v>1302</v>
      </c>
      <c r="F197" s="38" t="s">
        <v>1303</v>
      </c>
    </row>
    <row r="198" spans="1:6">
      <c r="A198" s="44" t="s">
        <v>1559</v>
      </c>
      <c r="B198" s="44" t="s">
        <v>1326</v>
      </c>
      <c r="C198" s="44" t="s">
        <v>1327</v>
      </c>
      <c r="D198" s="44" t="s">
        <v>1288</v>
      </c>
      <c r="E198" s="38" t="s">
        <v>1289</v>
      </c>
      <c r="F198" s="38" t="s">
        <v>1290</v>
      </c>
    </row>
    <row r="199" spans="1:6">
      <c r="A199" s="44" t="s">
        <v>594</v>
      </c>
      <c r="B199" s="44" t="s">
        <v>1321</v>
      </c>
      <c r="C199" s="44" t="s">
        <v>1322</v>
      </c>
      <c r="D199" s="44" t="s">
        <v>1306</v>
      </c>
      <c r="E199" s="38" t="s">
        <v>1307</v>
      </c>
      <c r="F199" s="38" t="s">
        <v>1308</v>
      </c>
    </row>
    <row r="200" spans="1:6">
      <c r="A200" s="44" t="s">
        <v>1560</v>
      </c>
      <c r="B200" s="44" t="s">
        <v>1345</v>
      </c>
      <c r="C200" s="44" t="s">
        <v>1305</v>
      </c>
      <c r="D200" s="44" t="s">
        <v>1306</v>
      </c>
      <c r="E200" s="38" t="s">
        <v>1307</v>
      </c>
      <c r="F200" s="38" t="s">
        <v>1308</v>
      </c>
    </row>
    <row r="201" spans="1:6">
      <c r="A201" s="44" t="s">
        <v>1561</v>
      </c>
      <c r="B201" s="44" t="s">
        <v>1405</v>
      </c>
      <c r="C201" s="44" t="s">
        <v>1294</v>
      </c>
      <c r="D201" s="44" t="s">
        <v>1295</v>
      </c>
      <c r="E201" s="38" t="s">
        <v>1296</v>
      </c>
      <c r="F201" s="38" t="s">
        <v>1297</v>
      </c>
    </row>
    <row r="202" spans="1:6">
      <c r="A202" s="44" t="s">
        <v>1343</v>
      </c>
      <c r="B202" s="44" t="s">
        <v>1343</v>
      </c>
      <c r="C202" s="44" t="s">
        <v>1334</v>
      </c>
      <c r="D202" s="44" t="s">
        <v>1295</v>
      </c>
      <c r="E202" s="38" t="s">
        <v>1296</v>
      </c>
      <c r="F202" s="38" t="s">
        <v>1297</v>
      </c>
    </row>
    <row r="203" spans="1:6">
      <c r="A203" s="44" t="s">
        <v>1562</v>
      </c>
      <c r="B203" s="44" t="s">
        <v>1517</v>
      </c>
      <c r="C203" s="44" t="s">
        <v>1334</v>
      </c>
      <c r="D203" s="44" t="s">
        <v>1295</v>
      </c>
      <c r="E203" s="38" t="s">
        <v>1296</v>
      </c>
      <c r="F203" s="38" t="s">
        <v>1297</v>
      </c>
    </row>
    <row r="204" spans="1:6">
      <c r="A204" s="44" t="s">
        <v>1563</v>
      </c>
      <c r="B204" s="44" t="s">
        <v>1553</v>
      </c>
      <c r="C204" s="44" t="s">
        <v>1300</v>
      </c>
      <c r="D204" s="44" t="s">
        <v>1301</v>
      </c>
      <c r="E204" s="38" t="s">
        <v>1302</v>
      </c>
      <c r="F204" s="38" t="s">
        <v>1303</v>
      </c>
    </row>
    <row r="205" spans="1:6">
      <c r="A205" s="44" t="s">
        <v>1564</v>
      </c>
      <c r="B205" s="44" t="s">
        <v>1565</v>
      </c>
      <c r="C205" s="44" t="s">
        <v>1305</v>
      </c>
      <c r="D205" s="44" t="s">
        <v>1306</v>
      </c>
      <c r="E205" s="38" t="s">
        <v>1307</v>
      </c>
      <c r="F205" s="38" t="s">
        <v>1308</v>
      </c>
    </row>
    <row r="206" spans="1:6">
      <c r="A206" s="44" t="s">
        <v>1566</v>
      </c>
      <c r="B206" s="44" t="s">
        <v>1343</v>
      </c>
      <c r="C206" s="44" t="s">
        <v>1334</v>
      </c>
      <c r="D206" s="44" t="s">
        <v>1295</v>
      </c>
      <c r="E206" s="38" t="s">
        <v>1296</v>
      </c>
      <c r="F206" s="38" t="s">
        <v>1297</v>
      </c>
    </row>
    <row r="207" spans="1:6">
      <c r="A207" s="44" t="s">
        <v>1567</v>
      </c>
      <c r="B207" s="44" t="s">
        <v>1343</v>
      </c>
      <c r="C207" s="44" t="s">
        <v>1334</v>
      </c>
      <c r="D207" s="44" t="s">
        <v>1295</v>
      </c>
      <c r="E207" s="38" t="s">
        <v>1296</v>
      </c>
      <c r="F207" s="38" t="s">
        <v>1297</v>
      </c>
    </row>
    <row r="208" spans="1:6">
      <c r="A208" s="44" t="s">
        <v>1568</v>
      </c>
      <c r="B208" s="44" t="s">
        <v>1495</v>
      </c>
      <c r="C208" s="44" t="s">
        <v>1281</v>
      </c>
      <c r="D208" s="44" t="s">
        <v>1282</v>
      </c>
      <c r="E208" s="38" t="s">
        <v>1283</v>
      </c>
      <c r="F208" s="38" t="s">
        <v>1284</v>
      </c>
    </row>
    <row r="209" spans="1:6">
      <c r="A209" s="44" t="s">
        <v>1569</v>
      </c>
      <c r="B209" s="44" t="s">
        <v>1416</v>
      </c>
      <c r="C209" s="44" t="s">
        <v>1327</v>
      </c>
      <c r="D209" s="44" t="s">
        <v>1288</v>
      </c>
      <c r="E209" s="38" t="s">
        <v>1289</v>
      </c>
      <c r="F209" s="38" t="s">
        <v>1290</v>
      </c>
    </row>
    <row r="210" spans="1:6">
      <c r="A210" s="44" t="s">
        <v>1570</v>
      </c>
      <c r="B210" s="44" t="s">
        <v>1299</v>
      </c>
      <c r="C210" s="44" t="s">
        <v>1300</v>
      </c>
      <c r="D210" s="44" t="s">
        <v>1301</v>
      </c>
      <c r="E210" s="38" t="s">
        <v>1302</v>
      </c>
      <c r="F210" s="38" t="s">
        <v>1303</v>
      </c>
    </row>
    <row r="211" spans="1:6">
      <c r="A211" s="44" t="s">
        <v>1571</v>
      </c>
      <c r="B211" s="44" t="s">
        <v>1421</v>
      </c>
      <c r="C211" s="44" t="s">
        <v>1322</v>
      </c>
      <c r="D211" s="44" t="s">
        <v>1306</v>
      </c>
      <c r="E211" s="38" t="s">
        <v>1307</v>
      </c>
      <c r="F211" s="38" t="s">
        <v>1308</v>
      </c>
    </row>
    <row r="212" spans="1:6">
      <c r="A212" s="44" t="s">
        <v>1572</v>
      </c>
      <c r="B212" s="44" t="s">
        <v>1421</v>
      </c>
      <c r="C212" s="44" t="s">
        <v>1322</v>
      </c>
      <c r="D212" s="44" t="s">
        <v>1306</v>
      </c>
      <c r="E212" s="38" t="s">
        <v>1307</v>
      </c>
      <c r="F212" s="38" t="s">
        <v>1308</v>
      </c>
    </row>
    <row r="213" spans="1:6">
      <c r="A213" s="44" t="s">
        <v>1355</v>
      </c>
      <c r="B213" s="44" t="s">
        <v>1355</v>
      </c>
      <c r="C213" s="44" t="s">
        <v>1348</v>
      </c>
      <c r="D213" s="44" t="s">
        <v>1295</v>
      </c>
      <c r="E213" s="38" t="s">
        <v>1296</v>
      </c>
      <c r="F213" s="38" t="s">
        <v>1297</v>
      </c>
    </row>
    <row r="214" spans="1:6">
      <c r="A214" s="44" t="s">
        <v>1573</v>
      </c>
      <c r="B214" s="44" t="s">
        <v>1574</v>
      </c>
      <c r="C214" s="44" t="s">
        <v>1316</v>
      </c>
      <c r="D214" s="44" t="s">
        <v>1317</v>
      </c>
      <c r="E214" s="38" t="s">
        <v>1318</v>
      </c>
      <c r="F214" s="38" t="s">
        <v>1319</v>
      </c>
    </row>
    <row r="215" spans="1:6">
      <c r="A215" s="44" t="s">
        <v>1575</v>
      </c>
      <c r="B215" s="44" t="s">
        <v>1343</v>
      </c>
      <c r="C215" s="44" t="s">
        <v>1334</v>
      </c>
      <c r="D215" s="44" t="s">
        <v>1295</v>
      </c>
      <c r="E215" s="38" t="s">
        <v>1296</v>
      </c>
      <c r="F215" s="38" t="s">
        <v>1297</v>
      </c>
    </row>
    <row r="216" spans="1:6">
      <c r="A216" s="44" t="s">
        <v>1576</v>
      </c>
      <c r="B216" s="44" t="s">
        <v>1286</v>
      </c>
      <c r="C216" s="44" t="s">
        <v>1287</v>
      </c>
      <c r="D216" s="44" t="s">
        <v>1288</v>
      </c>
      <c r="E216" s="38" t="s">
        <v>1289</v>
      </c>
      <c r="F216" s="38" t="s">
        <v>1290</v>
      </c>
    </row>
    <row r="217" spans="1:6">
      <c r="A217" s="44" t="s">
        <v>1577</v>
      </c>
      <c r="B217" s="44" t="s">
        <v>1468</v>
      </c>
      <c r="C217" s="44" t="s">
        <v>1300</v>
      </c>
      <c r="D217" s="44" t="s">
        <v>1301</v>
      </c>
      <c r="E217" s="38" t="s">
        <v>1302</v>
      </c>
      <c r="F217" s="38" t="s">
        <v>1303</v>
      </c>
    </row>
    <row r="218" spans="1:6">
      <c r="A218" s="44" t="s">
        <v>1578</v>
      </c>
      <c r="B218" s="44" t="s">
        <v>1551</v>
      </c>
      <c r="C218" s="44" t="s">
        <v>1311</v>
      </c>
      <c r="D218" s="44" t="s">
        <v>1301</v>
      </c>
      <c r="E218" s="38" t="s">
        <v>1302</v>
      </c>
      <c r="F218" s="38" t="s">
        <v>1303</v>
      </c>
    </row>
    <row r="219" spans="1:6">
      <c r="A219" s="44" t="s">
        <v>1579</v>
      </c>
      <c r="B219" s="44" t="s">
        <v>1508</v>
      </c>
      <c r="C219" s="44" t="s">
        <v>1327</v>
      </c>
      <c r="D219" s="44" t="s">
        <v>1288</v>
      </c>
      <c r="E219" s="38" t="s">
        <v>1289</v>
      </c>
      <c r="F219" s="38" t="s">
        <v>1290</v>
      </c>
    </row>
    <row r="220" spans="1:6">
      <c r="A220" s="44" t="s">
        <v>1580</v>
      </c>
      <c r="B220" s="44" t="s">
        <v>1508</v>
      </c>
      <c r="C220" s="44" t="s">
        <v>1327</v>
      </c>
      <c r="D220" s="44" t="s">
        <v>1288</v>
      </c>
      <c r="E220" s="38" t="s">
        <v>1289</v>
      </c>
      <c r="F220" s="38" t="s">
        <v>1290</v>
      </c>
    </row>
    <row r="221" spans="1:6">
      <c r="A221" s="44" t="s">
        <v>1581</v>
      </c>
      <c r="B221" s="44" t="s">
        <v>1457</v>
      </c>
      <c r="C221" s="44" t="s">
        <v>1330</v>
      </c>
      <c r="D221" s="44" t="s">
        <v>1282</v>
      </c>
      <c r="E221" s="38" t="s">
        <v>1283</v>
      </c>
      <c r="F221" s="38" t="s">
        <v>1284</v>
      </c>
    </row>
    <row r="222" spans="1:6">
      <c r="A222" s="44" t="s">
        <v>1582</v>
      </c>
      <c r="B222" s="44" t="s">
        <v>1403</v>
      </c>
      <c r="C222" s="44" t="s">
        <v>1316</v>
      </c>
      <c r="D222" s="44" t="s">
        <v>1317</v>
      </c>
      <c r="E222" s="38" t="s">
        <v>1318</v>
      </c>
      <c r="F222" s="38" t="s">
        <v>1319</v>
      </c>
    </row>
    <row r="223" spans="1:6">
      <c r="A223" s="44" t="s">
        <v>1583</v>
      </c>
      <c r="B223" s="44" t="s">
        <v>1416</v>
      </c>
      <c r="C223" s="44" t="s">
        <v>1327</v>
      </c>
      <c r="D223" s="44" t="s">
        <v>1288</v>
      </c>
      <c r="E223" s="38" t="s">
        <v>1289</v>
      </c>
      <c r="F223" s="38" t="s">
        <v>1290</v>
      </c>
    </row>
    <row r="224" spans="1:6">
      <c r="A224" s="44" t="s">
        <v>1584</v>
      </c>
      <c r="B224" s="44" t="s">
        <v>1585</v>
      </c>
      <c r="C224" s="44" t="s">
        <v>1322</v>
      </c>
      <c r="D224" s="44" t="s">
        <v>1306</v>
      </c>
      <c r="E224" s="38" t="s">
        <v>1307</v>
      </c>
      <c r="F224" s="38" t="s">
        <v>1308</v>
      </c>
    </row>
    <row r="225" spans="1:6">
      <c r="A225" s="44" t="s">
        <v>1586</v>
      </c>
      <c r="B225" s="44" t="s">
        <v>1587</v>
      </c>
      <c r="C225" s="44" t="s">
        <v>1389</v>
      </c>
      <c r="D225" s="44" t="s">
        <v>1295</v>
      </c>
      <c r="E225" s="38" t="s">
        <v>1296</v>
      </c>
      <c r="F225" s="38" t="s">
        <v>1297</v>
      </c>
    </row>
    <row r="226" spans="1:6">
      <c r="A226" s="44" t="s">
        <v>1588</v>
      </c>
      <c r="B226" s="44" t="s">
        <v>1486</v>
      </c>
      <c r="C226" s="44" t="s">
        <v>1348</v>
      </c>
      <c r="D226" s="44" t="s">
        <v>1295</v>
      </c>
      <c r="E226" s="38" t="s">
        <v>1296</v>
      </c>
      <c r="F226" s="38" t="s">
        <v>1297</v>
      </c>
    </row>
    <row r="227" spans="1:6">
      <c r="A227" s="44" t="s">
        <v>1589</v>
      </c>
      <c r="B227" s="44" t="s">
        <v>1457</v>
      </c>
      <c r="C227" s="44" t="s">
        <v>1330</v>
      </c>
      <c r="D227" s="44" t="s">
        <v>1282</v>
      </c>
      <c r="E227" s="38" t="s">
        <v>1283</v>
      </c>
      <c r="F227" s="38" t="s">
        <v>1284</v>
      </c>
    </row>
    <row r="228" spans="1:6">
      <c r="A228" s="44" t="s">
        <v>1590</v>
      </c>
      <c r="B228" s="44" t="s">
        <v>1486</v>
      </c>
      <c r="C228" s="44" t="s">
        <v>1348</v>
      </c>
      <c r="D228" s="44" t="s">
        <v>1295</v>
      </c>
      <c r="E228" s="38" t="s">
        <v>1296</v>
      </c>
      <c r="F228" s="38" t="s">
        <v>1297</v>
      </c>
    </row>
    <row r="229" spans="1:6">
      <c r="A229" s="44" t="s">
        <v>1337</v>
      </c>
      <c r="B229" s="44" t="s">
        <v>1337</v>
      </c>
      <c r="C229" s="44" t="s">
        <v>1322</v>
      </c>
      <c r="D229" s="44" t="s">
        <v>1306</v>
      </c>
      <c r="E229" s="38" t="s">
        <v>1307</v>
      </c>
      <c r="F229" s="38" t="s">
        <v>1308</v>
      </c>
    </row>
    <row r="230" spans="1:6">
      <c r="A230" s="44" t="s">
        <v>1591</v>
      </c>
      <c r="B230" s="44" t="s">
        <v>1337</v>
      </c>
      <c r="C230" s="44" t="s">
        <v>1322</v>
      </c>
      <c r="D230" s="44" t="s">
        <v>1306</v>
      </c>
      <c r="E230" s="38" t="s">
        <v>1307</v>
      </c>
      <c r="F230" s="38" t="s">
        <v>1308</v>
      </c>
    </row>
    <row r="231" spans="1:6">
      <c r="A231" s="44" t="s">
        <v>1592</v>
      </c>
      <c r="B231" s="44" t="s">
        <v>1324</v>
      </c>
      <c r="C231" s="44" t="s">
        <v>1294</v>
      </c>
      <c r="D231" s="44" t="s">
        <v>1295</v>
      </c>
      <c r="E231" s="38" t="s">
        <v>1296</v>
      </c>
      <c r="F231" s="38" t="s">
        <v>1297</v>
      </c>
    </row>
    <row r="232" spans="1:6">
      <c r="A232" s="44" t="s">
        <v>1593</v>
      </c>
      <c r="B232" s="44" t="s">
        <v>1076</v>
      </c>
      <c r="C232" s="44" t="s">
        <v>1305</v>
      </c>
      <c r="D232" s="44" t="s">
        <v>1306</v>
      </c>
      <c r="E232" s="38" t="s">
        <v>1307</v>
      </c>
      <c r="F232" s="38" t="s">
        <v>1308</v>
      </c>
    </row>
    <row r="233" spans="1:6">
      <c r="A233" s="44" t="s">
        <v>1594</v>
      </c>
      <c r="B233" s="44" t="s">
        <v>1076</v>
      </c>
      <c r="C233" s="44" t="s">
        <v>1305</v>
      </c>
      <c r="D233" s="44" t="s">
        <v>1306</v>
      </c>
      <c r="E233" s="38" t="s">
        <v>1307</v>
      </c>
      <c r="F233" s="38" t="s">
        <v>1308</v>
      </c>
    </row>
    <row r="234" spans="1:6">
      <c r="A234" s="44" t="s">
        <v>1595</v>
      </c>
      <c r="B234" s="44" t="s">
        <v>1388</v>
      </c>
      <c r="C234" s="44" t="s">
        <v>1389</v>
      </c>
      <c r="D234" s="44" t="s">
        <v>1295</v>
      </c>
      <c r="E234" s="38" t="s">
        <v>1296</v>
      </c>
      <c r="F234" s="38" t="s">
        <v>1297</v>
      </c>
    </row>
    <row r="235" spans="1:6">
      <c r="A235" s="44" t="s">
        <v>1596</v>
      </c>
      <c r="B235" s="44" t="s">
        <v>1388</v>
      </c>
      <c r="C235" s="44" t="s">
        <v>1389</v>
      </c>
      <c r="D235" s="44" t="s">
        <v>1295</v>
      </c>
      <c r="E235" s="38" t="s">
        <v>1296</v>
      </c>
      <c r="F235" s="38" t="s">
        <v>1297</v>
      </c>
    </row>
    <row r="236" spans="1:6">
      <c r="A236" s="44" t="s">
        <v>1597</v>
      </c>
      <c r="B236" s="44" t="s">
        <v>1395</v>
      </c>
      <c r="C236" s="44" t="s">
        <v>1305</v>
      </c>
      <c r="D236" s="44" t="s">
        <v>1306</v>
      </c>
      <c r="E236" s="38" t="s">
        <v>1307</v>
      </c>
      <c r="F236" s="38" t="s">
        <v>1308</v>
      </c>
    </row>
    <row r="237" spans="1:6">
      <c r="A237" s="44" t="s">
        <v>1598</v>
      </c>
      <c r="B237" s="44" t="s">
        <v>1493</v>
      </c>
      <c r="C237" s="44" t="s">
        <v>1287</v>
      </c>
      <c r="D237" s="44" t="s">
        <v>1288</v>
      </c>
      <c r="E237" s="38" t="s">
        <v>1289</v>
      </c>
      <c r="F237" s="38" t="s">
        <v>1290</v>
      </c>
    </row>
    <row r="238" spans="1:6">
      <c r="A238" s="44" t="s">
        <v>1599</v>
      </c>
      <c r="B238" s="44" t="s">
        <v>1437</v>
      </c>
      <c r="C238" s="44" t="s">
        <v>1392</v>
      </c>
      <c r="D238" s="44" t="s">
        <v>1288</v>
      </c>
      <c r="E238" s="38" t="s">
        <v>1289</v>
      </c>
      <c r="F238" s="38" t="s">
        <v>1290</v>
      </c>
    </row>
    <row r="239" spans="1:6">
      <c r="A239" s="44" t="s">
        <v>1600</v>
      </c>
      <c r="B239" s="44" t="s">
        <v>1416</v>
      </c>
      <c r="C239" s="44" t="s">
        <v>1327</v>
      </c>
      <c r="D239" s="44" t="s">
        <v>1288</v>
      </c>
      <c r="E239" s="38" t="s">
        <v>1289</v>
      </c>
      <c r="F239" s="38" t="s">
        <v>1290</v>
      </c>
    </row>
    <row r="240" spans="1:6">
      <c r="A240" s="44" t="s">
        <v>1601</v>
      </c>
      <c r="B240" s="44" t="s">
        <v>1341</v>
      </c>
      <c r="C240" s="44" t="s">
        <v>1330</v>
      </c>
      <c r="D240" s="44" t="s">
        <v>1282</v>
      </c>
      <c r="E240" s="38" t="s">
        <v>1283</v>
      </c>
      <c r="F240" s="38" t="s">
        <v>1284</v>
      </c>
    </row>
    <row r="241" spans="1:6">
      <c r="A241" s="44" t="s">
        <v>1602</v>
      </c>
      <c r="B241" s="44" t="s">
        <v>1343</v>
      </c>
      <c r="C241" s="44" t="s">
        <v>1334</v>
      </c>
      <c r="D241" s="44" t="s">
        <v>1295</v>
      </c>
      <c r="E241" s="38" t="s">
        <v>1296</v>
      </c>
      <c r="F241" s="38" t="s">
        <v>1297</v>
      </c>
    </row>
    <row r="242" spans="1:6">
      <c r="A242" s="44" t="s">
        <v>1603</v>
      </c>
      <c r="B242" s="44" t="s">
        <v>1508</v>
      </c>
      <c r="C242" s="44" t="s">
        <v>1327</v>
      </c>
      <c r="D242" s="44" t="s">
        <v>1288</v>
      </c>
      <c r="E242" s="38" t="s">
        <v>1289</v>
      </c>
      <c r="F242" s="38" t="s">
        <v>1290</v>
      </c>
    </row>
    <row r="243" spans="1:6">
      <c r="A243" s="44" t="s">
        <v>1604</v>
      </c>
      <c r="B243" s="44" t="s">
        <v>1315</v>
      </c>
      <c r="C243" s="44" t="s">
        <v>1316</v>
      </c>
      <c r="D243" s="44" t="s">
        <v>1317</v>
      </c>
      <c r="E243" s="38" t="s">
        <v>1318</v>
      </c>
      <c r="F243" s="38" t="s">
        <v>1319</v>
      </c>
    </row>
    <row r="244" spans="1:6">
      <c r="A244" s="44" t="s">
        <v>602</v>
      </c>
      <c r="B244" s="44" t="s">
        <v>1493</v>
      </c>
      <c r="C244" s="44" t="s">
        <v>1287</v>
      </c>
      <c r="D244" s="44" t="s">
        <v>1288</v>
      </c>
      <c r="E244" s="38" t="s">
        <v>1289</v>
      </c>
      <c r="F244" s="38" t="s">
        <v>1290</v>
      </c>
    </row>
    <row r="245" spans="1:6">
      <c r="A245" s="44" t="s">
        <v>1605</v>
      </c>
      <c r="B245" s="44" t="s">
        <v>1493</v>
      </c>
      <c r="C245" s="44" t="s">
        <v>1287</v>
      </c>
      <c r="D245" s="44" t="s">
        <v>1288</v>
      </c>
      <c r="E245" s="38" t="s">
        <v>1289</v>
      </c>
      <c r="F245" s="38" t="s">
        <v>1290</v>
      </c>
    </row>
    <row r="246" spans="1:6">
      <c r="A246" s="44" t="s">
        <v>609</v>
      </c>
      <c r="B246" s="44" t="s">
        <v>1286</v>
      </c>
      <c r="C246" s="44" t="s">
        <v>1287</v>
      </c>
      <c r="D246" s="44" t="s">
        <v>1288</v>
      </c>
      <c r="E246" s="38" t="s">
        <v>1289</v>
      </c>
      <c r="F246" s="38" t="s">
        <v>1290</v>
      </c>
    </row>
    <row r="247" spans="1:6">
      <c r="A247" s="44" t="s">
        <v>1606</v>
      </c>
      <c r="B247" s="44" t="s">
        <v>1373</v>
      </c>
      <c r="C247" s="44" t="s">
        <v>1311</v>
      </c>
      <c r="D247" s="44" t="s">
        <v>1301</v>
      </c>
      <c r="E247" s="38" t="s">
        <v>1302</v>
      </c>
      <c r="F247" s="38" t="s">
        <v>1303</v>
      </c>
    </row>
    <row r="248" spans="1:6">
      <c r="A248" s="44" t="s">
        <v>1607</v>
      </c>
      <c r="B248" s="44" t="s">
        <v>1341</v>
      </c>
      <c r="C248" s="44" t="s">
        <v>1330</v>
      </c>
      <c r="D248" s="44" t="s">
        <v>1282</v>
      </c>
      <c r="E248" s="38" t="s">
        <v>1283</v>
      </c>
      <c r="F248" s="38" t="s">
        <v>1284</v>
      </c>
    </row>
    <row r="249" spans="1:6">
      <c r="A249" s="44" t="s">
        <v>1608</v>
      </c>
      <c r="B249" s="44" t="s">
        <v>1341</v>
      </c>
      <c r="C249" s="44" t="s">
        <v>1330</v>
      </c>
      <c r="D249" s="44" t="s">
        <v>1282</v>
      </c>
      <c r="E249" s="38" t="s">
        <v>1283</v>
      </c>
      <c r="F249" s="38" t="s">
        <v>1284</v>
      </c>
    </row>
    <row r="250" spans="1:6">
      <c r="A250" s="44" t="s">
        <v>1609</v>
      </c>
      <c r="B250" s="44" t="s">
        <v>1610</v>
      </c>
      <c r="C250" s="44" t="s">
        <v>1300</v>
      </c>
      <c r="D250" s="44" t="s">
        <v>1301</v>
      </c>
      <c r="E250" s="38" t="s">
        <v>1302</v>
      </c>
      <c r="F250" s="38" t="s">
        <v>1303</v>
      </c>
    </row>
    <row r="251" spans="1:6">
      <c r="A251" s="44" t="s">
        <v>1611</v>
      </c>
      <c r="B251" s="44" t="s">
        <v>1612</v>
      </c>
      <c r="C251" s="44" t="s">
        <v>1294</v>
      </c>
      <c r="D251" s="44" t="s">
        <v>1295</v>
      </c>
      <c r="E251" s="38" t="s">
        <v>1296</v>
      </c>
      <c r="F251" s="38" t="s">
        <v>1297</v>
      </c>
    </row>
    <row r="252" spans="1:6">
      <c r="A252" s="44" t="s">
        <v>1613</v>
      </c>
      <c r="B252" s="44" t="s">
        <v>1388</v>
      </c>
      <c r="C252" s="44" t="s">
        <v>1389</v>
      </c>
      <c r="D252" s="44" t="s">
        <v>1295</v>
      </c>
      <c r="E252" s="38" t="s">
        <v>1296</v>
      </c>
      <c r="F252" s="38" t="s">
        <v>1297</v>
      </c>
    </row>
    <row r="253" spans="1:6">
      <c r="A253" s="44" t="s">
        <v>612</v>
      </c>
      <c r="B253" s="44" t="s">
        <v>1343</v>
      </c>
      <c r="C253" s="44" t="s">
        <v>1334</v>
      </c>
      <c r="D253" s="44" t="s">
        <v>1295</v>
      </c>
      <c r="E253" s="38" t="s">
        <v>1296</v>
      </c>
      <c r="F253" s="38" t="s">
        <v>1297</v>
      </c>
    </row>
    <row r="254" spans="1:6">
      <c r="A254" s="44" t="s">
        <v>1614</v>
      </c>
      <c r="B254" s="44" t="s">
        <v>1457</v>
      </c>
      <c r="C254" s="44" t="s">
        <v>1330</v>
      </c>
      <c r="D254" s="44" t="s">
        <v>1282</v>
      </c>
      <c r="E254" s="38" t="s">
        <v>1283</v>
      </c>
      <c r="F254" s="38" t="s">
        <v>1284</v>
      </c>
    </row>
    <row r="255" spans="1:6">
      <c r="A255" s="44" t="s">
        <v>1615</v>
      </c>
      <c r="B255" s="44" t="s">
        <v>1429</v>
      </c>
      <c r="C255" s="44" t="s">
        <v>1316</v>
      </c>
      <c r="D255" s="44" t="s">
        <v>1317</v>
      </c>
      <c r="E255" s="38" t="s">
        <v>1318</v>
      </c>
      <c r="F255" s="38" t="s">
        <v>1319</v>
      </c>
    </row>
    <row r="256" spans="1:6">
      <c r="A256" s="44" t="s">
        <v>1616</v>
      </c>
      <c r="B256" s="44" t="s">
        <v>1554</v>
      </c>
      <c r="C256" s="44" t="s">
        <v>1316</v>
      </c>
      <c r="D256" s="44" t="s">
        <v>1317</v>
      </c>
      <c r="E256" s="38" t="s">
        <v>1318</v>
      </c>
      <c r="F256" s="38" t="s">
        <v>1319</v>
      </c>
    </row>
    <row r="257" spans="1:6">
      <c r="A257" s="44" t="s">
        <v>1617</v>
      </c>
      <c r="B257" s="44" t="s">
        <v>1416</v>
      </c>
      <c r="C257" s="44" t="s">
        <v>1327</v>
      </c>
      <c r="D257" s="44" t="s">
        <v>1288</v>
      </c>
      <c r="E257" s="38" t="s">
        <v>1289</v>
      </c>
      <c r="F257" s="38" t="s">
        <v>1290</v>
      </c>
    </row>
    <row r="258" spans="1:6">
      <c r="A258" s="44" t="s">
        <v>1618</v>
      </c>
      <c r="B258" s="44" t="s">
        <v>1427</v>
      </c>
      <c r="C258" s="44" t="s">
        <v>1287</v>
      </c>
      <c r="D258" s="44" t="s">
        <v>1288</v>
      </c>
      <c r="E258" s="38" t="s">
        <v>1289</v>
      </c>
      <c r="F258" s="38" t="s">
        <v>1290</v>
      </c>
    </row>
    <row r="259" spans="1:6">
      <c r="A259" s="44" t="s">
        <v>1619</v>
      </c>
      <c r="B259" s="44" t="s">
        <v>1427</v>
      </c>
      <c r="C259" s="44" t="s">
        <v>1287</v>
      </c>
      <c r="D259" s="44" t="s">
        <v>1288</v>
      </c>
      <c r="E259" s="38" t="s">
        <v>1289</v>
      </c>
      <c r="F259" s="38" t="s">
        <v>1290</v>
      </c>
    </row>
    <row r="260" spans="1:6">
      <c r="A260" s="44" t="s">
        <v>1620</v>
      </c>
      <c r="B260" s="44" t="s">
        <v>1076</v>
      </c>
      <c r="C260" s="44" t="s">
        <v>1305</v>
      </c>
      <c r="D260" s="44" t="s">
        <v>1306</v>
      </c>
      <c r="E260" s="38" t="s">
        <v>1307</v>
      </c>
      <c r="F260" s="38" t="s">
        <v>1308</v>
      </c>
    </row>
    <row r="261" spans="1:6">
      <c r="A261" s="44" t="s">
        <v>1621</v>
      </c>
      <c r="B261" s="44" t="s">
        <v>1324</v>
      </c>
      <c r="C261" s="44" t="s">
        <v>1294</v>
      </c>
      <c r="D261" s="44" t="s">
        <v>1295</v>
      </c>
      <c r="E261" s="38" t="s">
        <v>1296</v>
      </c>
      <c r="F261" s="38" t="s">
        <v>1297</v>
      </c>
    </row>
    <row r="262" spans="1:6">
      <c r="A262" s="44" t="s">
        <v>1622</v>
      </c>
      <c r="B262" s="44" t="s">
        <v>1397</v>
      </c>
      <c r="C262" s="44" t="s">
        <v>1300</v>
      </c>
      <c r="D262" s="44" t="s">
        <v>1301</v>
      </c>
      <c r="E262" s="38" t="s">
        <v>1302</v>
      </c>
      <c r="F262" s="38" t="s">
        <v>1303</v>
      </c>
    </row>
    <row r="263" spans="1:6">
      <c r="A263" s="44" t="s">
        <v>1623</v>
      </c>
      <c r="B263" s="44" t="s">
        <v>1382</v>
      </c>
      <c r="C263" s="44" t="s">
        <v>1311</v>
      </c>
      <c r="D263" s="44" t="s">
        <v>1301</v>
      </c>
      <c r="E263" s="38" t="s">
        <v>1302</v>
      </c>
      <c r="F263" s="38" t="s">
        <v>1303</v>
      </c>
    </row>
    <row r="264" spans="1:6">
      <c r="A264" s="44" t="s">
        <v>1624</v>
      </c>
      <c r="B264" s="44" t="s">
        <v>1468</v>
      </c>
      <c r="C264" s="44" t="s">
        <v>1300</v>
      </c>
      <c r="D264" s="44" t="s">
        <v>1301</v>
      </c>
      <c r="E264" s="38" t="s">
        <v>1302</v>
      </c>
      <c r="F264" s="38" t="s">
        <v>1303</v>
      </c>
    </row>
    <row r="265" spans="1:6">
      <c r="A265" s="44" t="s">
        <v>1625</v>
      </c>
      <c r="B265" s="44" t="s">
        <v>1468</v>
      </c>
      <c r="C265" s="44" t="s">
        <v>1300</v>
      </c>
      <c r="D265" s="44" t="s">
        <v>1301</v>
      </c>
      <c r="E265" s="38" t="s">
        <v>1302</v>
      </c>
      <c r="F265" s="38" t="s">
        <v>1303</v>
      </c>
    </row>
    <row r="266" spans="1:6">
      <c r="A266" s="44" t="s">
        <v>1626</v>
      </c>
      <c r="B266" s="44" t="s">
        <v>1627</v>
      </c>
      <c r="C266" s="44" t="s">
        <v>1316</v>
      </c>
      <c r="D266" s="44" t="s">
        <v>1317</v>
      </c>
      <c r="E266" s="38" t="s">
        <v>1318</v>
      </c>
      <c r="F266" s="38" t="s">
        <v>1319</v>
      </c>
    </row>
    <row r="267" spans="1:6">
      <c r="A267" s="44" t="s">
        <v>1628</v>
      </c>
      <c r="B267" s="44" t="s">
        <v>1280</v>
      </c>
      <c r="C267" s="44" t="s">
        <v>1281</v>
      </c>
      <c r="D267" s="44" t="s">
        <v>1282</v>
      </c>
      <c r="E267" s="38" t="s">
        <v>1283</v>
      </c>
      <c r="F267" s="38" t="s">
        <v>1284</v>
      </c>
    </row>
    <row r="268" spans="1:6">
      <c r="A268" s="44" t="s">
        <v>619</v>
      </c>
      <c r="B268" s="44" t="s">
        <v>1497</v>
      </c>
      <c r="C268" s="44" t="s">
        <v>1311</v>
      </c>
      <c r="D268" s="44" t="s">
        <v>1301</v>
      </c>
      <c r="E268" s="38" t="s">
        <v>1302</v>
      </c>
      <c r="F268" s="38" t="s">
        <v>1303</v>
      </c>
    </row>
    <row r="269" spans="1:6">
      <c r="A269" s="44" t="s">
        <v>1629</v>
      </c>
      <c r="B269" s="44" t="s">
        <v>1497</v>
      </c>
      <c r="C269" s="44" t="s">
        <v>1311</v>
      </c>
      <c r="D269" s="44" t="s">
        <v>1301</v>
      </c>
      <c r="E269" s="38" t="s">
        <v>1302</v>
      </c>
      <c r="F269" s="38" t="s">
        <v>1303</v>
      </c>
    </row>
    <row r="270" spans="1:6">
      <c r="A270" s="44" t="s">
        <v>1393</v>
      </c>
      <c r="B270" s="44" t="s">
        <v>1393</v>
      </c>
      <c r="C270" s="44" t="s">
        <v>1311</v>
      </c>
      <c r="D270" s="44" t="s">
        <v>1301</v>
      </c>
      <c r="E270" s="38" t="s">
        <v>1302</v>
      </c>
      <c r="F270" s="38" t="s">
        <v>1303</v>
      </c>
    </row>
    <row r="271" spans="1:6">
      <c r="A271" s="44" t="s">
        <v>1630</v>
      </c>
      <c r="B271" s="44" t="s">
        <v>1486</v>
      </c>
      <c r="C271" s="44" t="s">
        <v>1348</v>
      </c>
      <c r="D271" s="44" t="s">
        <v>1295</v>
      </c>
      <c r="E271" s="38" t="s">
        <v>1296</v>
      </c>
      <c r="F271" s="38" t="s">
        <v>1297</v>
      </c>
    </row>
    <row r="272" spans="1:6">
      <c r="A272" s="44" t="s">
        <v>1631</v>
      </c>
      <c r="B272" s="44" t="s">
        <v>1495</v>
      </c>
      <c r="C272" s="44" t="s">
        <v>1281</v>
      </c>
      <c r="D272" s="44" t="s">
        <v>1282</v>
      </c>
      <c r="E272" s="38" t="s">
        <v>1283</v>
      </c>
      <c r="F272" s="38" t="s">
        <v>1284</v>
      </c>
    </row>
    <row r="273" spans="1:6">
      <c r="A273" s="44" t="s">
        <v>1632</v>
      </c>
      <c r="B273" s="44" t="s">
        <v>1366</v>
      </c>
      <c r="C273" s="44" t="s">
        <v>1327</v>
      </c>
      <c r="D273" s="44" t="s">
        <v>1288</v>
      </c>
      <c r="E273" s="38" t="s">
        <v>1289</v>
      </c>
      <c r="F273" s="38" t="s">
        <v>1290</v>
      </c>
    </row>
    <row r="274" spans="1:6">
      <c r="A274" s="44" t="s">
        <v>1633</v>
      </c>
      <c r="B274" s="44" t="s">
        <v>1280</v>
      </c>
      <c r="C274" s="44" t="s">
        <v>1281</v>
      </c>
      <c r="D274" s="44" t="s">
        <v>1282</v>
      </c>
      <c r="E274" s="38" t="s">
        <v>1283</v>
      </c>
      <c r="F274" s="38" t="s">
        <v>1284</v>
      </c>
    </row>
    <row r="275" spans="1:6">
      <c r="A275" s="44" t="s">
        <v>1634</v>
      </c>
      <c r="B275" s="44" t="s">
        <v>1280</v>
      </c>
      <c r="C275" s="44" t="s">
        <v>1281</v>
      </c>
      <c r="D275" s="44" t="s">
        <v>1282</v>
      </c>
      <c r="E275" s="38" t="s">
        <v>1283</v>
      </c>
      <c r="F275" s="38" t="s">
        <v>1284</v>
      </c>
    </row>
    <row r="276" spans="1:6">
      <c r="A276" s="44" t="s">
        <v>1635</v>
      </c>
      <c r="B276" s="44" t="s">
        <v>1636</v>
      </c>
      <c r="C276" s="44" t="s">
        <v>1392</v>
      </c>
      <c r="D276" s="44" t="s">
        <v>1288</v>
      </c>
      <c r="E276" s="38" t="s">
        <v>1289</v>
      </c>
      <c r="F276" s="38" t="s">
        <v>1290</v>
      </c>
    </row>
    <row r="277" spans="1:6">
      <c r="A277" s="44" t="s">
        <v>1637</v>
      </c>
      <c r="B277" s="44" t="s">
        <v>1636</v>
      </c>
      <c r="C277" s="44" t="s">
        <v>1392</v>
      </c>
      <c r="D277" s="44" t="s">
        <v>1288</v>
      </c>
      <c r="E277" s="38" t="s">
        <v>1289</v>
      </c>
      <c r="F277" s="38" t="s">
        <v>1290</v>
      </c>
    </row>
    <row r="278" spans="1:6">
      <c r="A278" s="44" t="s">
        <v>1638</v>
      </c>
      <c r="B278" s="44" t="s">
        <v>1472</v>
      </c>
      <c r="C278" s="44" t="s">
        <v>1305</v>
      </c>
      <c r="D278" s="44" t="s">
        <v>1306</v>
      </c>
      <c r="E278" s="38" t="s">
        <v>1307</v>
      </c>
      <c r="F278" s="38" t="s">
        <v>1308</v>
      </c>
    </row>
    <row r="279" spans="1:6">
      <c r="A279" s="44" t="s">
        <v>1639</v>
      </c>
      <c r="B279" s="44" t="s">
        <v>1493</v>
      </c>
      <c r="C279" s="44" t="s">
        <v>1287</v>
      </c>
      <c r="D279" s="44" t="s">
        <v>1288</v>
      </c>
      <c r="E279" s="38" t="s">
        <v>1289</v>
      </c>
      <c r="F279" s="38" t="s">
        <v>1290</v>
      </c>
    </row>
    <row r="280" spans="1:6">
      <c r="A280" s="44" t="s">
        <v>1640</v>
      </c>
      <c r="B280" s="44" t="s">
        <v>1636</v>
      </c>
      <c r="C280" s="44" t="s">
        <v>1392</v>
      </c>
      <c r="D280" s="44" t="s">
        <v>1288</v>
      </c>
      <c r="E280" s="38" t="s">
        <v>1289</v>
      </c>
      <c r="F280" s="38" t="s">
        <v>1290</v>
      </c>
    </row>
    <row r="281" spans="1:6">
      <c r="A281" s="44" t="s">
        <v>1641</v>
      </c>
      <c r="B281" s="44" t="s">
        <v>1293</v>
      </c>
      <c r="C281" s="44" t="s">
        <v>1294</v>
      </c>
      <c r="D281" s="44" t="s">
        <v>1295</v>
      </c>
      <c r="E281" s="38" t="s">
        <v>1296</v>
      </c>
      <c r="F281" s="38" t="s">
        <v>1297</v>
      </c>
    </row>
    <row r="282" spans="1:6">
      <c r="A282" s="44" t="s">
        <v>1642</v>
      </c>
      <c r="B282" s="44" t="s">
        <v>1388</v>
      </c>
      <c r="C282" s="44" t="s">
        <v>1389</v>
      </c>
      <c r="D282" s="44" t="s">
        <v>1295</v>
      </c>
      <c r="E282" s="38" t="s">
        <v>1296</v>
      </c>
      <c r="F282" s="38" t="s">
        <v>1297</v>
      </c>
    </row>
    <row r="283" spans="1:6">
      <c r="A283" s="44" t="s">
        <v>1643</v>
      </c>
      <c r="B283" s="44" t="s">
        <v>1326</v>
      </c>
      <c r="C283" s="44" t="s">
        <v>1327</v>
      </c>
      <c r="D283" s="44" t="s">
        <v>1288</v>
      </c>
      <c r="E283" s="38" t="s">
        <v>1289</v>
      </c>
      <c r="F283" s="38" t="s">
        <v>1290</v>
      </c>
    </row>
    <row r="284" spans="1:6">
      <c r="A284" s="44" t="s">
        <v>1644</v>
      </c>
      <c r="B284" s="44" t="s">
        <v>1388</v>
      </c>
      <c r="C284" s="44" t="s">
        <v>1389</v>
      </c>
      <c r="D284" s="44" t="s">
        <v>1295</v>
      </c>
      <c r="E284" s="38" t="s">
        <v>1296</v>
      </c>
      <c r="F284" s="38" t="s">
        <v>1297</v>
      </c>
    </row>
    <row r="285" spans="1:6">
      <c r="A285" s="44" t="s">
        <v>1645</v>
      </c>
      <c r="B285" s="44" t="s">
        <v>1388</v>
      </c>
      <c r="C285" s="44" t="s">
        <v>1389</v>
      </c>
      <c r="D285" s="44" t="s">
        <v>1295</v>
      </c>
      <c r="E285" s="38" t="s">
        <v>1296</v>
      </c>
      <c r="F285" s="38" t="s">
        <v>1297</v>
      </c>
    </row>
    <row r="286" spans="1:6">
      <c r="A286" s="44" t="s">
        <v>1646</v>
      </c>
      <c r="B286" s="44" t="s">
        <v>1324</v>
      </c>
      <c r="C286" s="44" t="s">
        <v>1294</v>
      </c>
      <c r="D286" s="44" t="s">
        <v>1295</v>
      </c>
      <c r="E286" s="38" t="s">
        <v>1296</v>
      </c>
      <c r="F286" s="38" t="s">
        <v>1297</v>
      </c>
    </row>
    <row r="287" spans="1:6">
      <c r="A287" s="44" t="s">
        <v>1647</v>
      </c>
      <c r="B287" s="44" t="s">
        <v>1416</v>
      </c>
      <c r="C287" s="44" t="s">
        <v>1327</v>
      </c>
      <c r="D287" s="44" t="s">
        <v>1288</v>
      </c>
      <c r="E287" s="38" t="s">
        <v>1289</v>
      </c>
      <c r="F287" s="38" t="s">
        <v>1290</v>
      </c>
    </row>
    <row r="288" spans="1:6">
      <c r="A288" s="44" t="s">
        <v>1648</v>
      </c>
      <c r="B288" s="44" t="s">
        <v>1416</v>
      </c>
      <c r="C288" s="44" t="s">
        <v>1327</v>
      </c>
      <c r="D288" s="44" t="s">
        <v>1288</v>
      </c>
      <c r="E288" s="38" t="s">
        <v>1289</v>
      </c>
      <c r="F288" s="38" t="s">
        <v>1290</v>
      </c>
    </row>
    <row r="289" spans="1:6">
      <c r="A289" s="44" t="s">
        <v>1649</v>
      </c>
      <c r="B289" s="44" t="s">
        <v>1416</v>
      </c>
      <c r="C289" s="44" t="s">
        <v>1327</v>
      </c>
      <c r="D289" s="44" t="s">
        <v>1288</v>
      </c>
      <c r="E289" s="38" t="s">
        <v>1289</v>
      </c>
      <c r="F289" s="38" t="s">
        <v>1290</v>
      </c>
    </row>
    <row r="290" spans="1:6">
      <c r="A290" s="44" t="s">
        <v>1650</v>
      </c>
      <c r="B290" s="44" t="s">
        <v>1321</v>
      </c>
      <c r="C290" s="44" t="s">
        <v>1322</v>
      </c>
      <c r="D290" s="44" t="s">
        <v>1306</v>
      </c>
      <c r="E290" s="38" t="s">
        <v>1307</v>
      </c>
      <c r="F290" s="38" t="s">
        <v>1308</v>
      </c>
    </row>
    <row r="291" spans="1:6">
      <c r="A291" s="44" t="s">
        <v>1651</v>
      </c>
      <c r="B291" s="44" t="s">
        <v>1636</v>
      </c>
      <c r="C291" s="44" t="s">
        <v>1392</v>
      </c>
      <c r="D291" s="44" t="s">
        <v>1288</v>
      </c>
      <c r="E291" s="38" t="s">
        <v>1289</v>
      </c>
      <c r="F291" s="38" t="s">
        <v>1290</v>
      </c>
    </row>
    <row r="292" spans="1:6">
      <c r="A292" s="44" t="s">
        <v>1652</v>
      </c>
      <c r="B292" s="44" t="s">
        <v>1454</v>
      </c>
      <c r="C292" s="44" t="s">
        <v>1392</v>
      </c>
      <c r="D292" s="44" t="s">
        <v>1288</v>
      </c>
      <c r="E292" s="38" t="s">
        <v>1289</v>
      </c>
      <c r="F292" s="38" t="s">
        <v>1290</v>
      </c>
    </row>
    <row r="293" spans="1:6">
      <c r="A293" s="44" t="s">
        <v>1653</v>
      </c>
      <c r="B293" s="44" t="s">
        <v>1339</v>
      </c>
      <c r="C293" s="44" t="s">
        <v>1281</v>
      </c>
      <c r="D293" s="44" t="s">
        <v>1282</v>
      </c>
      <c r="E293" s="38" t="s">
        <v>1283</v>
      </c>
      <c r="F293" s="38" t="s">
        <v>1284</v>
      </c>
    </row>
    <row r="294" spans="1:6">
      <c r="A294" s="44" t="s">
        <v>626</v>
      </c>
      <c r="B294" s="44" t="s">
        <v>1454</v>
      </c>
      <c r="C294" s="44" t="s">
        <v>1392</v>
      </c>
      <c r="D294" s="44" t="s">
        <v>1288</v>
      </c>
      <c r="E294" s="38" t="s">
        <v>1289</v>
      </c>
      <c r="F294" s="38" t="s">
        <v>1290</v>
      </c>
    </row>
    <row r="295" spans="1:6">
      <c r="A295" s="44" t="s">
        <v>635</v>
      </c>
      <c r="B295" s="44" t="s">
        <v>1519</v>
      </c>
      <c r="C295" s="44" t="s">
        <v>1327</v>
      </c>
      <c r="D295" s="44" t="s">
        <v>1288</v>
      </c>
      <c r="E295" s="38" t="s">
        <v>1289</v>
      </c>
      <c r="F295" s="38" t="s">
        <v>1290</v>
      </c>
    </row>
    <row r="296" spans="1:6">
      <c r="A296" s="44" t="s">
        <v>1654</v>
      </c>
      <c r="B296" s="44" t="s">
        <v>1369</v>
      </c>
      <c r="C296" s="44" t="s">
        <v>1281</v>
      </c>
      <c r="D296" s="44" t="s">
        <v>1282</v>
      </c>
      <c r="E296" s="38" t="s">
        <v>1283</v>
      </c>
      <c r="F296" s="38" t="s">
        <v>1284</v>
      </c>
    </row>
    <row r="297" spans="1:6">
      <c r="A297" s="44" t="s">
        <v>1655</v>
      </c>
      <c r="B297" s="44" t="s">
        <v>1369</v>
      </c>
      <c r="C297" s="44" t="s">
        <v>1281</v>
      </c>
      <c r="D297" s="44" t="s">
        <v>1282</v>
      </c>
      <c r="E297" s="38" t="s">
        <v>1283</v>
      </c>
      <c r="F297" s="38" t="s">
        <v>1284</v>
      </c>
    </row>
    <row r="298" spans="1:6">
      <c r="A298" s="44" t="s">
        <v>1656</v>
      </c>
      <c r="B298" s="44" t="s">
        <v>1339</v>
      </c>
      <c r="C298" s="44" t="s">
        <v>1281</v>
      </c>
      <c r="D298" s="44" t="s">
        <v>1282</v>
      </c>
      <c r="E298" s="38" t="s">
        <v>1283</v>
      </c>
      <c r="F298" s="38" t="s">
        <v>1284</v>
      </c>
    </row>
    <row r="299" spans="1:6">
      <c r="A299" s="44" t="s">
        <v>1657</v>
      </c>
      <c r="B299" s="44" t="s">
        <v>1405</v>
      </c>
      <c r="C299" s="44" t="s">
        <v>1294</v>
      </c>
      <c r="D299" s="44" t="s">
        <v>1295</v>
      </c>
      <c r="E299" s="38" t="s">
        <v>1296</v>
      </c>
      <c r="F299" s="38" t="s">
        <v>1297</v>
      </c>
    </row>
    <row r="300" spans="1:6">
      <c r="A300" s="44" t="s">
        <v>1658</v>
      </c>
      <c r="B300" s="44" t="s">
        <v>1405</v>
      </c>
      <c r="C300" s="44" t="s">
        <v>1294</v>
      </c>
      <c r="D300" s="44" t="s">
        <v>1295</v>
      </c>
      <c r="E300" s="38" t="s">
        <v>1296</v>
      </c>
      <c r="F300" s="38" t="s">
        <v>1297</v>
      </c>
    </row>
    <row r="301" spans="1:6">
      <c r="A301" s="44" t="s">
        <v>1659</v>
      </c>
      <c r="B301" s="44" t="s">
        <v>1612</v>
      </c>
      <c r="C301" s="44" t="s">
        <v>1294</v>
      </c>
      <c r="D301" s="44" t="s">
        <v>1295</v>
      </c>
      <c r="E301" s="38" t="s">
        <v>1296</v>
      </c>
      <c r="F301" s="38" t="s">
        <v>1297</v>
      </c>
    </row>
    <row r="302" spans="1:6">
      <c r="A302" s="44" t="s">
        <v>1660</v>
      </c>
      <c r="B302" s="44" t="s">
        <v>1339</v>
      </c>
      <c r="C302" s="44" t="s">
        <v>1281</v>
      </c>
      <c r="D302" s="44" t="s">
        <v>1282</v>
      </c>
      <c r="E302" s="38" t="s">
        <v>1283</v>
      </c>
      <c r="F302" s="38" t="s">
        <v>1284</v>
      </c>
    </row>
    <row r="303" spans="1:6">
      <c r="A303" s="44" t="s">
        <v>1661</v>
      </c>
      <c r="B303" s="44" t="s">
        <v>1339</v>
      </c>
      <c r="C303" s="44" t="s">
        <v>1281</v>
      </c>
      <c r="D303" s="44" t="s">
        <v>1282</v>
      </c>
      <c r="E303" s="38" t="s">
        <v>1283</v>
      </c>
      <c r="F303" s="38" t="s">
        <v>1284</v>
      </c>
    </row>
    <row r="304" spans="1:6">
      <c r="A304" s="44" t="s">
        <v>1662</v>
      </c>
      <c r="B304" s="44" t="s">
        <v>1519</v>
      </c>
      <c r="C304" s="44" t="s">
        <v>1327</v>
      </c>
      <c r="D304" s="44" t="s">
        <v>1288</v>
      </c>
      <c r="E304" s="38" t="s">
        <v>1289</v>
      </c>
      <c r="F304" s="38" t="s">
        <v>1290</v>
      </c>
    </row>
    <row r="305" spans="1:6">
      <c r="A305" s="44" t="s">
        <v>1663</v>
      </c>
      <c r="B305" s="44" t="s">
        <v>1341</v>
      </c>
      <c r="C305" s="44" t="s">
        <v>1330</v>
      </c>
      <c r="D305" s="44" t="s">
        <v>1282</v>
      </c>
      <c r="E305" s="38" t="s">
        <v>1283</v>
      </c>
      <c r="F305" s="38" t="s">
        <v>1284</v>
      </c>
    </row>
    <row r="306" spans="1:6">
      <c r="A306" s="44" t="s">
        <v>1664</v>
      </c>
      <c r="B306" s="44" t="s">
        <v>1437</v>
      </c>
      <c r="C306" s="44" t="s">
        <v>1392</v>
      </c>
      <c r="D306" s="44" t="s">
        <v>1288</v>
      </c>
      <c r="E306" s="38" t="s">
        <v>1289</v>
      </c>
      <c r="F306" s="38" t="s">
        <v>1290</v>
      </c>
    </row>
    <row r="307" spans="1:6">
      <c r="A307" s="44" t="s">
        <v>1665</v>
      </c>
      <c r="B307" s="44" t="s">
        <v>1341</v>
      </c>
      <c r="C307" s="44" t="s">
        <v>1330</v>
      </c>
      <c r="D307" s="44" t="s">
        <v>1282</v>
      </c>
      <c r="E307" s="38" t="s">
        <v>1283</v>
      </c>
      <c r="F307" s="38" t="s">
        <v>1284</v>
      </c>
    </row>
    <row r="308" spans="1:6">
      <c r="A308" s="44" t="s">
        <v>640</v>
      </c>
      <c r="B308" s="44" t="s">
        <v>1076</v>
      </c>
      <c r="C308" s="44" t="s">
        <v>1305</v>
      </c>
      <c r="D308" s="44" t="s">
        <v>1306</v>
      </c>
      <c r="E308" s="38" t="s">
        <v>1307</v>
      </c>
      <c r="F308" s="38" t="s">
        <v>1308</v>
      </c>
    </row>
    <row r="309" spans="1:6">
      <c r="A309" s="44" t="s">
        <v>1666</v>
      </c>
      <c r="B309" s="44" t="s">
        <v>1497</v>
      </c>
      <c r="C309" s="44" t="s">
        <v>1311</v>
      </c>
      <c r="D309" s="44" t="s">
        <v>1301</v>
      </c>
      <c r="E309" s="38" t="s">
        <v>1302</v>
      </c>
      <c r="F309" s="38" t="s">
        <v>1303</v>
      </c>
    </row>
    <row r="310" spans="1:6">
      <c r="A310" s="44" t="s">
        <v>1667</v>
      </c>
      <c r="B310" s="44" t="s">
        <v>1668</v>
      </c>
      <c r="C310" s="44" t="s">
        <v>1300</v>
      </c>
      <c r="D310" s="44" t="s">
        <v>1301</v>
      </c>
      <c r="E310" s="38" t="s">
        <v>1302</v>
      </c>
      <c r="F310" s="38" t="s">
        <v>1303</v>
      </c>
    </row>
    <row r="311" spans="1:6">
      <c r="A311" s="44" t="s">
        <v>1669</v>
      </c>
      <c r="B311" s="44" t="s">
        <v>1551</v>
      </c>
      <c r="C311" s="44" t="s">
        <v>1311</v>
      </c>
      <c r="D311" s="44" t="s">
        <v>1301</v>
      </c>
      <c r="E311" s="38" t="s">
        <v>1302</v>
      </c>
      <c r="F311" s="38" t="s">
        <v>1303</v>
      </c>
    </row>
    <row r="312" spans="1:6">
      <c r="A312" s="44" t="s">
        <v>1670</v>
      </c>
      <c r="B312" s="44" t="s">
        <v>1405</v>
      </c>
      <c r="C312" s="44" t="s">
        <v>1294</v>
      </c>
      <c r="D312" s="44" t="s">
        <v>1295</v>
      </c>
      <c r="E312" s="38" t="s">
        <v>1296</v>
      </c>
      <c r="F312" s="38" t="s">
        <v>1297</v>
      </c>
    </row>
    <row r="313" spans="1:6">
      <c r="A313" s="44" t="s">
        <v>1671</v>
      </c>
      <c r="B313" s="44" t="s">
        <v>1397</v>
      </c>
      <c r="C313" s="44" t="s">
        <v>1300</v>
      </c>
      <c r="D313" s="44" t="s">
        <v>1301</v>
      </c>
      <c r="E313" s="38" t="s">
        <v>1302</v>
      </c>
      <c r="F313" s="38" t="s">
        <v>1303</v>
      </c>
    </row>
    <row r="314" spans="1:6">
      <c r="A314" s="44" t="s">
        <v>1672</v>
      </c>
      <c r="B314" s="44" t="s">
        <v>1347</v>
      </c>
      <c r="C314" s="44" t="s">
        <v>1348</v>
      </c>
      <c r="D314" s="44" t="s">
        <v>1295</v>
      </c>
      <c r="E314" s="38" t="s">
        <v>1296</v>
      </c>
      <c r="F314" s="38" t="s">
        <v>1297</v>
      </c>
    </row>
    <row r="315" spans="1:6">
      <c r="A315" s="44" t="s">
        <v>1673</v>
      </c>
      <c r="B315" s="44" t="s">
        <v>1343</v>
      </c>
      <c r="C315" s="44" t="s">
        <v>1334</v>
      </c>
      <c r="D315" s="44" t="s">
        <v>1295</v>
      </c>
      <c r="E315" s="38" t="s">
        <v>1296</v>
      </c>
      <c r="F315" s="38" t="s">
        <v>1297</v>
      </c>
    </row>
    <row r="316" spans="1:6">
      <c r="A316" s="44" t="s">
        <v>1674</v>
      </c>
      <c r="B316" s="44" t="s">
        <v>1437</v>
      </c>
      <c r="C316" s="44" t="s">
        <v>1392</v>
      </c>
      <c r="D316" s="44" t="s">
        <v>1288</v>
      </c>
      <c r="E316" s="38" t="s">
        <v>1289</v>
      </c>
      <c r="F316" s="38" t="s">
        <v>1290</v>
      </c>
    </row>
    <row r="317" spans="1:6">
      <c r="A317" s="44" t="s">
        <v>1675</v>
      </c>
      <c r="B317" s="44" t="s">
        <v>1437</v>
      </c>
      <c r="C317" s="44" t="s">
        <v>1392</v>
      </c>
      <c r="D317" s="44" t="s">
        <v>1288</v>
      </c>
      <c r="E317" s="38" t="s">
        <v>1289</v>
      </c>
      <c r="F317" s="38" t="s">
        <v>1290</v>
      </c>
    </row>
    <row r="318" spans="1:6">
      <c r="A318" s="44" t="s">
        <v>1676</v>
      </c>
      <c r="B318" s="44" t="s">
        <v>1493</v>
      </c>
      <c r="C318" s="44" t="s">
        <v>1287</v>
      </c>
      <c r="D318" s="44" t="s">
        <v>1288</v>
      </c>
      <c r="E318" s="38" t="s">
        <v>1289</v>
      </c>
      <c r="F318" s="38" t="s">
        <v>1290</v>
      </c>
    </row>
    <row r="319" spans="1:6">
      <c r="A319" s="44" t="s">
        <v>1677</v>
      </c>
      <c r="B319" s="44" t="s">
        <v>1627</v>
      </c>
      <c r="C319" s="44" t="s">
        <v>1316</v>
      </c>
      <c r="D319" s="44" t="s">
        <v>1317</v>
      </c>
      <c r="E319" s="38" t="s">
        <v>1318</v>
      </c>
      <c r="F319" s="38" t="s">
        <v>1319</v>
      </c>
    </row>
    <row r="320" spans="1:6">
      <c r="A320" s="44" t="s">
        <v>1678</v>
      </c>
      <c r="B320" s="44" t="s">
        <v>1627</v>
      </c>
      <c r="C320" s="44" t="s">
        <v>1316</v>
      </c>
      <c r="D320" s="44" t="s">
        <v>1317</v>
      </c>
      <c r="E320" s="38" t="s">
        <v>1318</v>
      </c>
      <c r="F320" s="38" t="s">
        <v>1319</v>
      </c>
    </row>
    <row r="321" spans="1:6">
      <c r="A321" s="44" t="s">
        <v>1679</v>
      </c>
      <c r="B321" s="44" t="s">
        <v>1680</v>
      </c>
      <c r="C321" s="44" t="s">
        <v>1294</v>
      </c>
      <c r="D321" s="44" t="s">
        <v>1295</v>
      </c>
      <c r="E321" s="38" t="s">
        <v>1296</v>
      </c>
      <c r="F321" s="38" t="s">
        <v>1297</v>
      </c>
    </row>
    <row r="322" spans="1:6">
      <c r="A322" s="44" t="s">
        <v>1681</v>
      </c>
      <c r="B322" s="44" t="s">
        <v>1366</v>
      </c>
      <c r="C322" s="44" t="s">
        <v>1327</v>
      </c>
      <c r="D322" s="44" t="s">
        <v>1288</v>
      </c>
      <c r="E322" s="38" t="s">
        <v>1289</v>
      </c>
      <c r="F322" s="38" t="s">
        <v>1290</v>
      </c>
    </row>
    <row r="323" spans="1:6">
      <c r="A323" s="44" t="s">
        <v>1682</v>
      </c>
      <c r="B323" s="44" t="s">
        <v>1341</v>
      </c>
      <c r="C323" s="44" t="s">
        <v>1330</v>
      </c>
      <c r="D323" s="44" t="s">
        <v>1282</v>
      </c>
      <c r="E323" s="38" t="s">
        <v>1283</v>
      </c>
      <c r="F323" s="38" t="s">
        <v>1284</v>
      </c>
    </row>
    <row r="324" spans="1:6">
      <c r="A324" s="44" t="s">
        <v>1683</v>
      </c>
      <c r="B324" s="44" t="s">
        <v>1565</v>
      </c>
      <c r="C324" s="44" t="s">
        <v>1305</v>
      </c>
      <c r="D324" s="44" t="s">
        <v>1306</v>
      </c>
      <c r="E324" s="38" t="s">
        <v>1307</v>
      </c>
      <c r="F324" s="38" t="s">
        <v>1308</v>
      </c>
    </row>
    <row r="325" spans="1:6">
      <c r="A325" s="44" t="s">
        <v>642</v>
      </c>
      <c r="B325" s="44" t="s">
        <v>1347</v>
      </c>
      <c r="C325" s="44" t="s">
        <v>1348</v>
      </c>
      <c r="D325" s="44" t="s">
        <v>1295</v>
      </c>
      <c r="E325" s="38" t="s">
        <v>1296</v>
      </c>
      <c r="F325" s="38" t="s">
        <v>1297</v>
      </c>
    </row>
    <row r="326" spans="1:6">
      <c r="A326" s="44" t="s">
        <v>649</v>
      </c>
      <c r="B326" s="44" t="s">
        <v>1508</v>
      </c>
      <c r="C326" s="44" t="s">
        <v>1327</v>
      </c>
      <c r="D326" s="44" t="s">
        <v>1288</v>
      </c>
      <c r="E326" s="38" t="s">
        <v>1289</v>
      </c>
      <c r="F326" s="38" t="s">
        <v>1290</v>
      </c>
    </row>
    <row r="327" spans="1:6">
      <c r="A327" s="44" t="s">
        <v>1359</v>
      </c>
      <c r="B327" s="44" t="s">
        <v>1359</v>
      </c>
      <c r="C327" s="44" t="s">
        <v>1311</v>
      </c>
      <c r="D327" s="44" t="s">
        <v>1301</v>
      </c>
      <c r="E327" s="38" t="s">
        <v>1302</v>
      </c>
      <c r="F327" s="38" t="s">
        <v>1303</v>
      </c>
    </row>
    <row r="328" spans="1:6">
      <c r="A328" s="44" t="s">
        <v>1684</v>
      </c>
      <c r="B328" s="44" t="s">
        <v>1680</v>
      </c>
      <c r="C328" s="44" t="s">
        <v>1294</v>
      </c>
      <c r="D328" s="44" t="s">
        <v>1295</v>
      </c>
      <c r="E328" s="38" t="s">
        <v>1296</v>
      </c>
      <c r="F328" s="38" t="s">
        <v>1297</v>
      </c>
    </row>
    <row r="329" spans="1:6">
      <c r="A329" s="44" t="s">
        <v>652</v>
      </c>
      <c r="B329" s="44" t="s">
        <v>1442</v>
      </c>
      <c r="C329" s="44" t="s">
        <v>1281</v>
      </c>
      <c r="D329" s="44" t="s">
        <v>1282</v>
      </c>
      <c r="E329" s="38" t="s">
        <v>1283</v>
      </c>
      <c r="F329" s="38" t="s">
        <v>1284</v>
      </c>
    </row>
    <row r="330" spans="1:6">
      <c r="A330" s="44" t="s">
        <v>1685</v>
      </c>
      <c r="B330" s="44" t="s">
        <v>1337</v>
      </c>
      <c r="C330" s="44" t="s">
        <v>1322</v>
      </c>
      <c r="D330" s="44" t="s">
        <v>1306</v>
      </c>
      <c r="E330" s="38" t="s">
        <v>1307</v>
      </c>
      <c r="F330" s="38" t="s">
        <v>1308</v>
      </c>
    </row>
    <row r="331" spans="1:6">
      <c r="A331" s="44" t="s">
        <v>1686</v>
      </c>
      <c r="B331" s="44" t="s">
        <v>1299</v>
      </c>
      <c r="C331" s="44" t="s">
        <v>1300</v>
      </c>
      <c r="D331" s="44" t="s">
        <v>1301</v>
      </c>
      <c r="E331" s="38" t="s">
        <v>1302</v>
      </c>
      <c r="F331" s="38" t="s">
        <v>1303</v>
      </c>
    </row>
    <row r="332" spans="1:6">
      <c r="A332" s="44" t="s">
        <v>1687</v>
      </c>
      <c r="B332" s="44" t="s">
        <v>1610</v>
      </c>
      <c r="C332" s="44" t="s">
        <v>1300</v>
      </c>
      <c r="D332" s="44" t="s">
        <v>1301</v>
      </c>
      <c r="E332" s="38" t="s">
        <v>1302</v>
      </c>
      <c r="F332" s="38" t="s">
        <v>1303</v>
      </c>
    </row>
    <row r="333" spans="1:6">
      <c r="A333" s="44" t="s">
        <v>1688</v>
      </c>
      <c r="B333" s="44" t="s">
        <v>1610</v>
      </c>
      <c r="C333" s="44" t="s">
        <v>1300</v>
      </c>
      <c r="D333" s="44" t="s">
        <v>1301</v>
      </c>
      <c r="E333" s="38" t="s">
        <v>1302</v>
      </c>
      <c r="F333" s="38" t="s">
        <v>1303</v>
      </c>
    </row>
    <row r="334" spans="1:6">
      <c r="A334" s="44" t="s">
        <v>1689</v>
      </c>
      <c r="B334" s="44" t="s">
        <v>1286</v>
      </c>
      <c r="C334" s="44" t="s">
        <v>1287</v>
      </c>
      <c r="D334" s="44" t="s">
        <v>1288</v>
      </c>
      <c r="E334" s="38" t="s">
        <v>1289</v>
      </c>
      <c r="F334" s="38" t="s">
        <v>1290</v>
      </c>
    </row>
    <row r="335" spans="1:6">
      <c r="A335" s="44" t="s">
        <v>1690</v>
      </c>
      <c r="B335" s="44" t="s">
        <v>1508</v>
      </c>
      <c r="C335" s="44" t="s">
        <v>1327</v>
      </c>
      <c r="D335" s="44" t="s">
        <v>1288</v>
      </c>
      <c r="E335" s="38" t="s">
        <v>1289</v>
      </c>
      <c r="F335" s="38" t="s">
        <v>1290</v>
      </c>
    </row>
    <row r="336" spans="1:6">
      <c r="A336" s="44" t="s">
        <v>1691</v>
      </c>
      <c r="B336" s="44" t="s">
        <v>1437</v>
      </c>
      <c r="C336" s="44" t="s">
        <v>1392</v>
      </c>
      <c r="D336" s="44" t="s">
        <v>1288</v>
      </c>
      <c r="E336" s="38" t="s">
        <v>1289</v>
      </c>
      <c r="F336" s="38" t="s">
        <v>1290</v>
      </c>
    </row>
    <row r="337" spans="1:6">
      <c r="A337" s="44" t="s">
        <v>1692</v>
      </c>
      <c r="B337" s="44" t="s">
        <v>1437</v>
      </c>
      <c r="C337" s="44" t="s">
        <v>1392</v>
      </c>
      <c r="D337" s="44" t="s">
        <v>1288</v>
      </c>
      <c r="E337" s="38" t="s">
        <v>1289</v>
      </c>
      <c r="F337" s="38" t="s">
        <v>1290</v>
      </c>
    </row>
    <row r="338" spans="1:6">
      <c r="A338" s="44" t="s">
        <v>1693</v>
      </c>
      <c r="B338" s="44" t="s">
        <v>1411</v>
      </c>
      <c r="C338" s="44" t="s">
        <v>1392</v>
      </c>
      <c r="D338" s="44" t="s">
        <v>1288</v>
      </c>
      <c r="E338" s="38" t="s">
        <v>1289</v>
      </c>
      <c r="F338" s="38" t="s">
        <v>1290</v>
      </c>
    </row>
    <row r="339" spans="1:6">
      <c r="A339" s="44" t="s">
        <v>1694</v>
      </c>
      <c r="B339" s="44" t="s">
        <v>1497</v>
      </c>
      <c r="C339" s="44" t="s">
        <v>1311</v>
      </c>
      <c r="D339" s="44" t="s">
        <v>1301</v>
      </c>
      <c r="E339" s="38" t="s">
        <v>1302</v>
      </c>
      <c r="F339" s="38" t="s">
        <v>1303</v>
      </c>
    </row>
    <row r="340" spans="1:6">
      <c r="A340" s="44" t="s">
        <v>656</v>
      </c>
      <c r="B340" s="44" t="s">
        <v>1326</v>
      </c>
      <c r="C340" s="44" t="s">
        <v>1327</v>
      </c>
      <c r="D340" s="44" t="s">
        <v>1288</v>
      </c>
      <c r="E340" s="38" t="s">
        <v>1289</v>
      </c>
      <c r="F340" s="38" t="s">
        <v>1290</v>
      </c>
    </row>
    <row r="341" spans="1:6">
      <c r="A341" s="44" t="s">
        <v>1695</v>
      </c>
      <c r="B341" s="44" t="s">
        <v>1326</v>
      </c>
      <c r="C341" s="44" t="s">
        <v>1327</v>
      </c>
      <c r="D341" s="44" t="s">
        <v>1288</v>
      </c>
      <c r="E341" s="38" t="s">
        <v>1289</v>
      </c>
      <c r="F341" s="38" t="s">
        <v>1290</v>
      </c>
    </row>
    <row r="342" spans="1:6">
      <c r="A342" s="44" t="s">
        <v>1696</v>
      </c>
      <c r="B342" s="44" t="s">
        <v>1357</v>
      </c>
      <c r="C342" s="44" t="s">
        <v>1348</v>
      </c>
      <c r="D342" s="44" t="s">
        <v>1295</v>
      </c>
      <c r="E342" s="38" t="s">
        <v>1296</v>
      </c>
      <c r="F342" s="38" t="s">
        <v>1297</v>
      </c>
    </row>
    <row r="343" spans="1:6">
      <c r="A343" s="44" t="s">
        <v>1697</v>
      </c>
      <c r="B343" s="44" t="s">
        <v>1493</v>
      </c>
      <c r="C343" s="44" t="s">
        <v>1287</v>
      </c>
      <c r="D343" s="44" t="s">
        <v>1288</v>
      </c>
      <c r="E343" s="38" t="s">
        <v>1289</v>
      </c>
      <c r="F343" s="38" t="s">
        <v>1290</v>
      </c>
    </row>
    <row r="344" spans="1:6">
      <c r="A344" s="44" t="s">
        <v>1698</v>
      </c>
      <c r="B344" s="44" t="s">
        <v>1357</v>
      </c>
      <c r="C344" s="44" t="s">
        <v>1348</v>
      </c>
      <c r="D344" s="44" t="s">
        <v>1295</v>
      </c>
      <c r="E344" s="38" t="s">
        <v>1296</v>
      </c>
      <c r="F344" s="38" t="s">
        <v>1297</v>
      </c>
    </row>
    <row r="345" spans="1:6">
      <c r="A345" s="44" t="s">
        <v>1699</v>
      </c>
      <c r="B345" s="44" t="s">
        <v>1326</v>
      </c>
      <c r="C345" s="44" t="s">
        <v>1327</v>
      </c>
      <c r="D345" s="44" t="s">
        <v>1288</v>
      </c>
      <c r="E345" s="38" t="s">
        <v>1289</v>
      </c>
      <c r="F345" s="38" t="s">
        <v>1290</v>
      </c>
    </row>
    <row r="346" spans="1:6">
      <c r="A346" s="44" t="s">
        <v>1700</v>
      </c>
      <c r="B346" s="44" t="s">
        <v>1341</v>
      </c>
      <c r="C346" s="44" t="s">
        <v>1330</v>
      </c>
      <c r="D346" s="44" t="s">
        <v>1282</v>
      </c>
      <c r="E346" s="38" t="s">
        <v>1283</v>
      </c>
      <c r="F346" s="38" t="s">
        <v>1284</v>
      </c>
    </row>
    <row r="347" spans="1:6">
      <c r="A347" s="44" t="s">
        <v>1701</v>
      </c>
      <c r="B347" s="44" t="s">
        <v>1416</v>
      </c>
      <c r="C347" s="44" t="s">
        <v>1327</v>
      </c>
      <c r="D347" s="44" t="s">
        <v>1288</v>
      </c>
      <c r="E347" s="38" t="s">
        <v>1289</v>
      </c>
      <c r="F347" s="38" t="s">
        <v>1290</v>
      </c>
    </row>
    <row r="348" spans="1:6">
      <c r="A348" s="44" t="s">
        <v>1702</v>
      </c>
      <c r="B348" s="44" t="s">
        <v>1366</v>
      </c>
      <c r="C348" s="44" t="s">
        <v>1327</v>
      </c>
      <c r="D348" s="44" t="s">
        <v>1288</v>
      </c>
      <c r="E348" s="38" t="s">
        <v>1289</v>
      </c>
      <c r="F348" s="38" t="s">
        <v>1290</v>
      </c>
    </row>
    <row r="349" spans="1:6">
      <c r="A349" s="44" t="s">
        <v>1703</v>
      </c>
      <c r="B349" s="44" t="s">
        <v>1416</v>
      </c>
      <c r="C349" s="44" t="s">
        <v>1327</v>
      </c>
      <c r="D349" s="44" t="s">
        <v>1288</v>
      </c>
      <c r="E349" s="38" t="s">
        <v>1289</v>
      </c>
      <c r="F349" s="38" t="s">
        <v>1290</v>
      </c>
    </row>
    <row r="350" spans="1:6">
      <c r="A350" s="44" t="s">
        <v>1704</v>
      </c>
      <c r="B350" s="44" t="s">
        <v>1427</v>
      </c>
      <c r="C350" s="44" t="s">
        <v>1287</v>
      </c>
      <c r="D350" s="44" t="s">
        <v>1288</v>
      </c>
      <c r="E350" s="38" t="s">
        <v>1289</v>
      </c>
      <c r="F350" s="38" t="s">
        <v>1290</v>
      </c>
    </row>
    <row r="351" spans="1:6">
      <c r="A351" s="44" t="s">
        <v>1705</v>
      </c>
      <c r="B351" s="44" t="s">
        <v>1313</v>
      </c>
      <c r="C351" s="44" t="s">
        <v>1305</v>
      </c>
      <c r="D351" s="44" t="s">
        <v>1306</v>
      </c>
      <c r="E351" s="38" t="s">
        <v>1307</v>
      </c>
      <c r="F351" s="38" t="s">
        <v>1308</v>
      </c>
    </row>
    <row r="352" spans="1:6">
      <c r="A352" s="44" t="s">
        <v>1706</v>
      </c>
      <c r="B352" s="44" t="s">
        <v>1508</v>
      </c>
      <c r="C352" s="44" t="s">
        <v>1327</v>
      </c>
      <c r="D352" s="44" t="s">
        <v>1288</v>
      </c>
      <c r="E352" s="38" t="s">
        <v>1289</v>
      </c>
      <c r="F352" s="38" t="s">
        <v>1290</v>
      </c>
    </row>
    <row r="353" spans="1:6">
      <c r="A353" s="44" t="s">
        <v>1707</v>
      </c>
      <c r="B353" s="44" t="s">
        <v>1459</v>
      </c>
      <c r="C353" s="44" t="s">
        <v>1281</v>
      </c>
      <c r="D353" s="44" t="s">
        <v>1282</v>
      </c>
      <c r="E353" s="38" t="s">
        <v>1283</v>
      </c>
      <c r="F353" s="38" t="s">
        <v>1284</v>
      </c>
    </row>
    <row r="354" spans="1:6">
      <c r="A354" s="44" t="s">
        <v>1708</v>
      </c>
      <c r="B354" s="44" t="s">
        <v>1508</v>
      </c>
      <c r="C354" s="44" t="s">
        <v>1327</v>
      </c>
      <c r="D354" s="44" t="s">
        <v>1288</v>
      </c>
      <c r="E354" s="38" t="s">
        <v>1289</v>
      </c>
      <c r="F354" s="38" t="s">
        <v>1290</v>
      </c>
    </row>
    <row r="355" spans="1:6">
      <c r="A355" s="44" t="s">
        <v>1709</v>
      </c>
      <c r="B355" s="44" t="s">
        <v>1359</v>
      </c>
      <c r="C355" s="44" t="s">
        <v>1311</v>
      </c>
      <c r="D355" s="44" t="s">
        <v>1301</v>
      </c>
      <c r="E355" s="38" t="s">
        <v>1302</v>
      </c>
      <c r="F355" s="38" t="s">
        <v>1303</v>
      </c>
    </row>
    <row r="356" spans="1:6">
      <c r="A356" s="44" t="s">
        <v>1710</v>
      </c>
      <c r="B356" s="44" t="s">
        <v>1420</v>
      </c>
      <c r="C356" s="44" t="s">
        <v>1316</v>
      </c>
      <c r="D356" s="44" t="s">
        <v>1317</v>
      </c>
      <c r="E356" s="38" t="s">
        <v>1318</v>
      </c>
      <c r="F356" s="38" t="s">
        <v>1319</v>
      </c>
    </row>
    <row r="357" spans="1:6">
      <c r="A357" s="44" t="s">
        <v>1711</v>
      </c>
      <c r="B357" s="44" t="s">
        <v>1712</v>
      </c>
      <c r="C357" s="44" t="s">
        <v>1322</v>
      </c>
      <c r="D357" s="44" t="s">
        <v>1306</v>
      </c>
      <c r="E357" s="38" t="s">
        <v>1307</v>
      </c>
      <c r="F357" s="38" t="s">
        <v>1308</v>
      </c>
    </row>
    <row r="358" spans="1:6">
      <c r="A358" s="44" t="s">
        <v>1713</v>
      </c>
      <c r="B358" s="44" t="s">
        <v>1508</v>
      </c>
      <c r="C358" s="44" t="s">
        <v>1327</v>
      </c>
      <c r="D358" s="44" t="s">
        <v>1288</v>
      </c>
      <c r="E358" s="38" t="s">
        <v>1289</v>
      </c>
      <c r="F358" s="38" t="s">
        <v>1290</v>
      </c>
    </row>
    <row r="359" spans="1:6">
      <c r="A359" s="44" t="s">
        <v>1714</v>
      </c>
      <c r="B359" s="44" t="s">
        <v>1280</v>
      </c>
      <c r="C359" s="44" t="s">
        <v>1281</v>
      </c>
      <c r="D359" s="44" t="s">
        <v>1282</v>
      </c>
      <c r="E359" s="38" t="s">
        <v>1283</v>
      </c>
      <c r="F359" s="38" t="s">
        <v>1284</v>
      </c>
    </row>
    <row r="360" spans="1:6">
      <c r="A360" s="44" t="s">
        <v>1715</v>
      </c>
      <c r="B360" s="44" t="s">
        <v>1280</v>
      </c>
      <c r="C360" s="44" t="s">
        <v>1281</v>
      </c>
      <c r="D360" s="44" t="s">
        <v>1282</v>
      </c>
      <c r="E360" s="38" t="s">
        <v>1283</v>
      </c>
      <c r="F360" s="38" t="s">
        <v>1284</v>
      </c>
    </row>
    <row r="361" spans="1:6">
      <c r="A361" s="44" t="s">
        <v>1716</v>
      </c>
      <c r="B361" s="44" t="s">
        <v>1310</v>
      </c>
      <c r="C361" s="44" t="s">
        <v>1311</v>
      </c>
      <c r="D361" s="44" t="s">
        <v>1301</v>
      </c>
      <c r="E361" s="38" t="s">
        <v>1302</v>
      </c>
      <c r="F361" s="38" t="s">
        <v>1303</v>
      </c>
    </row>
    <row r="362" spans="1:6">
      <c r="A362" s="44" t="s">
        <v>1717</v>
      </c>
      <c r="B362" s="44" t="s">
        <v>1310</v>
      </c>
      <c r="C362" s="44" t="s">
        <v>1311</v>
      </c>
      <c r="D362" s="44" t="s">
        <v>1301</v>
      </c>
      <c r="E362" s="38" t="s">
        <v>1302</v>
      </c>
      <c r="F362" s="38" t="s">
        <v>1303</v>
      </c>
    </row>
    <row r="363" spans="1:6">
      <c r="A363" s="44" t="s">
        <v>1718</v>
      </c>
      <c r="B363" s="44" t="s">
        <v>1393</v>
      </c>
      <c r="C363" s="44" t="s">
        <v>1311</v>
      </c>
      <c r="D363" s="44" t="s">
        <v>1301</v>
      </c>
      <c r="E363" s="38" t="s">
        <v>1302</v>
      </c>
      <c r="F363" s="38" t="s">
        <v>1303</v>
      </c>
    </row>
    <row r="364" spans="1:6">
      <c r="A364" s="44" t="s">
        <v>1719</v>
      </c>
      <c r="B364" s="44" t="s">
        <v>1343</v>
      </c>
      <c r="C364" s="44" t="s">
        <v>1334</v>
      </c>
      <c r="D364" s="44" t="s">
        <v>1295</v>
      </c>
      <c r="E364" s="38" t="s">
        <v>1296</v>
      </c>
      <c r="F364" s="38" t="s">
        <v>1297</v>
      </c>
    </row>
    <row r="365" spans="1:6">
      <c r="A365" s="44" t="s">
        <v>1720</v>
      </c>
      <c r="B365" s="44" t="s">
        <v>1405</v>
      </c>
      <c r="C365" s="44" t="s">
        <v>1294</v>
      </c>
      <c r="D365" s="44" t="s">
        <v>1295</v>
      </c>
      <c r="E365" s="38" t="s">
        <v>1296</v>
      </c>
      <c r="F365" s="38" t="s">
        <v>1297</v>
      </c>
    </row>
    <row r="366" spans="1:6">
      <c r="A366" s="44" t="s">
        <v>1721</v>
      </c>
      <c r="B366" s="44" t="s">
        <v>1722</v>
      </c>
      <c r="C366" s="44" t="s">
        <v>1300</v>
      </c>
      <c r="D366" s="44" t="s">
        <v>1301</v>
      </c>
      <c r="E366" s="38" t="s">
        <v>1302</v>
      </c>
      <c r="F366" s="38" t="s">
        <v>1303</v>
      </c>
    </row>
    <row r="367" spans="1:6">
      <c r="A367" s="44" t="s">
        <v>1723</v>
      </c>
      <c r="B367" s="44" t="s">
        <v>1416</v>
      </c>
      <c r="C367" s="44" t="s">
        <v>1327</v>
      </c>
      <c r="D367" s="44" t="s">
        <v>1288</v>
      </c>
      <c r="E367" s="38" t="s">
        <v>1289</v>
      </c>
      <c r="F367" s="38" t="s">
        <v>1290</v>
      </c>
    </row>
    <row r="368" spans="1:6">
      <c r="A368" s="44" t="s">
        <v>1724</v>
      </c>
      <c r="B368" s="44" t="s">
        <v>1382</v>
      </c>
      <c r="C368" s="44" t="s">
        <v>1311</v>
      </c>
      <c r="D368" s="44" t="s">
        <v>1301</v>
      </c>
      <c r="E368" s="38" t="s">
        <v>1302</v>
      </c>
      <c r="F368" s="38" t="s">
        <v>1303</v>
      </c>
    </row>
    <row r="369" spans="1:6">
      <c r="A369" s="44" t="s">
        <v>1725</v>
      </c>
      <c r="B369" s="44" t="s">
        <v>1493</v>
      </c>
      <c r="C369" s="44" t="s">
        <v>1287</v>
      </c>
      <c r="D369" s="44" t="s">
        <v>1288</v>
      </c>
      <c r="E369" s="38" t="s">
        <v>1289</v>
      </c>
      <c r="F369" s="38" t="s">
        <v>1290</v>
      </c>
    </row>
    <row r="370" spans="1:6">
      <c r="A370" s="44" t="s">
        <v>1726</v>
      </c>
      <c r="B370" s="44" t="s">
        <v>1610</v>
      </c>
      <c r="C370" s="44" t="s">
        <v>1300</v>
      </c>
      <c r="D370" s="44" t="s">
        <v>1301</v>
      </c>
      <c r="E370" s="38" t="s">
        <v>1302</v>
      </c>
      <c r="F370" s="38" t="s">
        <v>1303</v>
      </c>
    </row>
    <row r="371" spans="1:6">
      <c r="A371" s="44" t="s">
        <v>1727</v>
      </c>
      <c r="B371" s="44" t="s">
        <v>1610</v>
      </c>
      <c r="C371" s="44" t="s">
        <v>1300</v>
      </c>
      <c r="D371" s="44" t="s">
        <v>1301</v>
      </c>
      <c r="E371" s="38" t="s">
        <v>1302</v>
      </c>
      <c r="F371" s="38" t="s">
        <v>1303</v>
      </c>
    </row>
    <row r="372" spans="1:6">
      <c r="A372" s="44" t="s">
        <v>1728</v>
      </c>
      <c r="B372" s="44" t="s">
        <v>1459</v>
      </c>
      <c r="C372" s="44" t="s">
        <v>1281</v>
      </c>
      <c r="D372" s="44" t="s">
        <v>1282</v>
      </c>
      <c r="E372" s="38" t="s">
        <v>1283</v>
      </c>
      <c r="F372" s="38" t="s">
        <v>1284</v>
      </c>
    </row>
    <row r="373" spans="1:6">
      <c r="A373" s="44" t="s">
        <v>1729</v>
      </c>
      <c r="B373" s="44" t="s">
        <v>1459</v>
      </c>
      <c r="C373" s="44" t="s">
        <v>1281</v>
      </c>
      <c r="D373" s="44" t="s">
        <v>1282</v>
      </c>
      <c r="E373" s="38" t="s">
        <v>1283</v>
      </c>
      <c r="F373" s="38" t="s">
        <v>1284</v>
      </c>
    </row>
    <row r="374" spans="1:6">
      <c r="A374" s="44" t="s">
        <v>658</v>
      </c>
      <c r="B374" s="44" t="s">
        <v>1388</v>
      </c>
      <c r="C374" s="44" t="s">
        <v>1389</v>
      </c>
      <c r="D374" s="44" t="s">
        <v>1295</v>
      </c>
      <c r="E374" s="38" t="s">
        <v>1296</v>
      </c>
      <c r="F374" s="38" t="s">
        <v>1297</v>
      </c>
    </row>
    <row r="375" spans="1:6">
      <c r="A375" s="44" t="s">
        <v>1730</v>
      </c>
      <c r="B375" s="44" t="s">
        <v>1393</v>
      </c>
      <c r="C375" s="44" t="s">
        <v>1311</v>
      </c>
      <c r="D375" s="44" t="s">
        <v>1301</v>
      </c>
      <c r="E375" s="38" t="s">
        <v>1302</v>
      </c>
      <c r="F375" s="38" t="s">
        <v>1303</v>
      </c>
    </row>
    <row r="376" spans="1:6">
      <c r="A376" s="44" t="s">
        <v>1731</v>
      </c>
      <c r="B376" s="44" t="s">
        <v>1454</v>
      </c>
      <c r="C376" s="44" t="s">
        <v>1392</v>
      </c>
      <c r="D376" s="44" t="s">
        <v>1288</v>
      </c>
      <c r="E376" s="38" t="s">
        <v>1289</v>
      </c>
      <c r="F376" s="38" t="s">
        <v>1290</v>
      </c>
    </row>
    <row r="377" spans="1:6">
      <c r="A377" s="44" t="s">
        <v>1732</v>
      </c>
      <c r="B377" s="44" t="s">
        <v>1454</v>
      </c>
      <c r="C377" s="44" t="s">
        <v>1392</v>
      </c>
      <c r="D377" s="44" t="s">
        <v>1288</v>
      </c>
      <c r="E377" s="38" t="s">
        <v>1289</v>
      </c>
      <c r="F377" s="38" t="s">
        <v>1290</v>
      </c>
    </row>
    <row r="378" spans="1:6">
      <c r="A378" s="44" t="s">
        <v>1733</v>
      </c>
      <c r="B378" s="44" t="s">
        <v>1574</v>
      </c>
      <c r="C378" s="44" t="s">
        <v>1316</v>
      </c>
      <c r="D378" s="44" t="s">
        <v>1317</v>
      </c>
      <c r="E378" s="38" t="s">
        <v>1318</v>
      </c>
      <c r="F378" s="38" t="s">
        <v>1319</v>
      </c>
    </row>
    <row r="379" spans="1:6">
      <c r="A379" s="44" t="s">
        <v>1734</v>
      </c>
      <c r="B379" s="44" t="s">
        <v>1472</v>
      </c>
      <c r="C379" s="44" t="s">
        <v>1305</v>
      </c>
      <c r="D379" s="44" t="s">
        <v>1306</v>
      </c>
      <c r="E379" s="38" t="s">
        <v>1307</v>
      </c>
      <c r="F379" s="38" t="s">
        <v>1308</v>
      </c>
    </row>
    <row r="380" spans="1:6">
      <c r="A380" s="44" t="s">
        <v>1735</v>
      </c>
      <c r="B380" s="44" t="s">
        <v>1341</v>
      </c>
      <c r="C380" s="44" t="s">
        <v>1330</v>
      </c>
      <c r="D380" s="44" t="s">
        <v>1282</v>
      </c>
      <c r="E380" s="38" t="s">
        <v>1283</v>
      </c>
      <c r="F380" s="38" t="s">
        <v>1284</v>
      </c>
    </row>
    <row r="381" spans="1:6">
      <c r="A381" s="44" t="s">
        <v>1736</v>
      </c>
      <c r="B381" s="44" t="s">
        <v>1421</v>
      </c>
      <c r="C381" s="44" t="s">
        <v>1322</v>
      </c>
      <c r="D381" s="44" t="s">
        <v>1306</v>
      </c>
      <c r="E381" s="38" t="s">
        <v>1307</v>
      </c>
      <c r="F381" s="38" t="s">
        <v>1308</v>
      </c>
    </row>
    <row r="382" spans="1:6">
      <c r="A382" s="44" t="s">
        <v>1737</v>
      </c>
      <c r="B382" s="44" t="s">
        <v>1321</v>
      </c>
      <c r="C382" s="44" t="s">
        <v>1322</v>
      </c>
      <c r="D382" s="44" t="s">
        <v>1306</v>
      </c>
      <c r="E382" s="38" t="s">
        <v>1307</v>
      </c>
      <c r="F382" s="38" t="s">
        <v>1308</v>
      </c>
    </row>
    <row r="383" spans="1:6">
      <c r="A383" s="44" t="s">
        <v>1738</v>
      </c>
      <c r="B383" s="44" t="s">
        <v>1493</v>
      </c>
      <c r="C383" s="44" t="s">
        <v>1287</v>
      </c>
      <c r="D383" s="44" t="s">
        <v>1288</v>
      </c>
      <c r="E383" s="38" t="s">
        <v>1289</v>
      </c>
      <c r="F383" s="38" t="s">
        <v>1290</v>
      </c>
    </row>
    <row r="384" spans="1:6">
      <c r="A384" s="44" t="s">
        <v>667</v>
      </c>
      <c r="B384" s="44" t="s">
        <v>1339</v>
      </c>
      <c r="C384" s="44" t="s">
        <v>1281</v>
      </c>
      <c r="D384" s="44" t="s">
        <v>1282</v>
      </c>
      <c r="E384" s="38" t="s">
        <v>1283</v>
      </c>
      <c r="F384" s="38" t="s">
        <v>1284</v>
      </c>
    </row>
    <row r="385" spans="1:6">
      <c r="A385" s="44" t="s">
        <v>1739</v>
      </c>
      <c r="B385" s="44" t="s">
        <v>1339</v>
      </c>
      <c r="C385" s="44" t="s">
        <v>1281</v>
      </c>
      <c r="D385" s="44" t="s">
        <v>1282</v>
      </c>
      <c r="E385" s="38" t="s">
        <v>1283</v>
      </c>
      <c r="F385" s="38" t="s">
        <v>1284</v>
      </c>
    </row>
    <row r="386" spans="1:6">
      <c r="A386" s="44" t="s">
        <v>1740</v>
      </c>
      <c r="B386" s="44" t="s">
        <v>1712</v>
      </c>
      <c r="C386" s="44" t="s">
        <v>1322</v>
      </c>
      <c r="D386" s="44" t="s">
        <v>1306</v>
      </c>
      <c r="E386" s="38" t="s">
        <v>1307</v>
      </c>
      <c r="F386" s="38" t="s">
        <v>1308</v>
      </c>
    </row>
    <row r="387" spans="1:6">
      <c r="A387" s="44" t="s">
        <v>1741</v>
      </c>
      <c r="B387" s="44" t="s">
        <v>1280</v>
      </c>
      <c r="C387" s="44" t="s">
        <v>1281</v>
      </c>
      <c r="D387" s="44" t="s">
        <v>1282</v>
      </c>
      <c r="E387" s="38" t="s">
        <v>1283</v>
      </c>
      <c r="F387" s="38" t="s">
        <v>1284</v>
      </c>
    </row>
    <row r="388" spans="1:6">
      <c r="A388" s="44" t="s">
        <v>1742</v>
      </c>
      <c r="B388" s="44" t="s">
        <v>1450</v>
      </c>
      <c r="C388" s="44" t="s">
        <v>1300</v>
      </c>
      <c r="D388" s="44" t="s">
        <v>1301</v>
      </c>
      <c r="E388" s="38" t="s">
        <v>1302</v>
      </c>
      <c r="F388" s="38" t="s">
        <v>1303</v>
      </c>
    </row>
    <row r="389" spans="1:6">
      <c r="A389" s="44" t="s">
        <v>1743</v>
      </c>
      <c r="B389" s="44" t="s">
        <v>1668</v>
      </c>
      <c r="C389" s="44" t="s">
        <v>1300</v>
      </c>
      <c r="D389" s="44" t="s">
        <v>1301</v>
      </c>
      <c r="E389" s="38" t="s">
        <v>1302</v>
      </c>
      <c r="F389" s="38" t="s">
        <v>1303</v>
      </c>
    </row>
    <row r="390" spans="1:6">
      <c r="A390" s="44" t="s">
        <v>1744</v>
      </c>
      <c r="B390" s="44" t="s">
        <v>1553</v>
      </c>
      <c r="C390" s="44" t="s">
        <v>1300</v>
      </c>
      <c r="D390" s="44" t="s">
        <v>1301</v>
      </c>
      <c r="E390" s="38" t="s">
        <v>1302</v>
      </c>
      <c r="F390" s="38" t="s">
        <v>1303</v>
      </c>
    </row>
    <row r="391" spans="1:6">
      <c r="A391" s="44" t="s">
        <v>1745</v>
      </c>
      <c r="B391" s="44" t="s">
        <v>1553</v>
      </c>
      <c r="C391" s="44" t="s">
        <v>1300</v>
      </c>
      <c r="D391" s="44" t="s">
        <v>1301</v>
      </c>
      <c r="E391" s="38" t="s">
        <v>1302</v>
      </c>
      <c r="F391" s="38" t="s">
        <v>1303</v>
      </c>
    </row>
    <row r="392" spans="1:6">
      <c r="A392" s="44" t="s">
        <v>1746</v>
      </c>
      <c r="B392" s="44" t="s">
        <v>1445</v>
      </c>
      <c r="C392" s="44" t="s">
        <v>1294</v>
      </c>
      <c r="D392" s="44" t="s">
        <v>1295</v>
      </c>
      <c r="E392" s="38" t="s">
        <v>1296</v>
      </c>
      <c r="F392" s="38" t="s">
        <v>1297</v>
      </c>
    </row>
    <row r="393" spans="1:6">
      <c r="A393" s="44" t="s">
        <v>1747</v>
      </c>
      <c r="B393" s="44" t="s">
        <v>1341</v>
      </c>
      <c r="C393" s="44" t="s">
        <v>1330</v>
      </c>
      <c r="D393" s="44" t="s">
        <v>1282</v>
      </c>
      <c r="E393" s="38" t="s">
        <v>1283</v>
      </c>
      <c r="F393" s="38" t="s">
        <v>1284</v>
      </c>
    </row>
    <row r="394" spans="1:6">
      <c r="A394" s="44" t="s">
        <v>1748</v>
      </c>
      <c r="B394" s="44" t="s">
        <v>1397</v>
      </c>
      <c r="C394" s="44" t="s">
        <v>1300</v>
      </c>
      <c r="D394" s="44" t="s">
        <v>1301</v>
      </c>
      <c r="E394" s="38" t="s">
        <v>1302</v>
      </c>
      <c r="F394" s="38" t="s">
        <v>1303</v>
      </c>
    </row>
    <row r="395" spans="1:6">
      <c r="A395" s="44" t="s">
        <v>1749</v>
      </c>
      <c r="B395" s="44" t="s">
        <v>1397</v>
      </c>
      <c r="C395" s="44" t="s">
        <v>1300</v>
      </c>
      <c r="D395" s="44" t="s">
        <v>1301</v>
      </c>
      <c r="E395" s="38" t="s">
        <v>1302</v>
      </c>
      <c r="F395" s="38" t="s">
        <v>1303</v>
      </c>
    </row>
    <row r="396" spans="1:6">
      <c r="A396" s="44" t="s">
        <v>1750</v>
      </c>
      <c r="B396" s="44" t="s">
        <v>1429</v>
      </c>
      <c r="C396" s="44" t="s">
        <v>1316</v>
      </c>
      <c r="D396" s="44" t="s">
        <v>1317</v>
      </c>
      <c r="E396" s="38" t="s">
        <v>1318</v>
      </c>
      <c r="F396" s="38" t="s">
        <v>1319</v>
      </c>
    </row>
    <row r="397" spans="1:6">
      <c r="A397" s="44" t="s">
        <v>1751</v>
      </c>
      <c r="B397" s="44" t="s">
        <v>1445</v>
      </c>
      <c r="C397" s="44" t="s">
        <v>1294</v>
      </c>
      <c r="D397" s="44" t="s">
        <v>1295</v>
      </c>
      <c r="E397" s="38" t="s">
        <v>1296</v>
      </c>
      <c r="F397" s="38" t="s">
        <v>1297</v>
      </c>
    </row>
    <row r="398" spans="1:6">
      <c r="A398" s="44" t="s">
        <v>1752</v>
      </c>
      <c r="B398" s="44" t="s">
        <v>1397</v>
      </c>
      <c r="C398" s="44" t="s">
        <v>1300</v>
      </c>
      <c r="D398" s="44" t="s">
        <v>1301</v>
      </c>
      <c r="E398" s="38" t="s">
        <v>1302</v>
      </c>
      <c r="F398" s="38" t="s">
        <v>1303</v>
      </c>
    </row>
    <row r="399" spans="1:6">
      <c r="A399" s="44" t="s">
        <v>1753</v>
      </c>
      <c r="B399" s="44" t="s">
        <v>1280</v>
      </c>
      <c r="C399" s="44" t="s">
        <v>1281</v>
      </c>
      <c r="D399" s="44" t="s">
        <v>1282</v>
      </c>
      <c r="E399" s="38" t="s">
        <v>1283</v>
      </c>
      <c r="F399" s="38" t="s">
        <v>1284</v>
      </c>
    </row>
    <row r="400" spans="1:6">
      <c r="A400" s="44" t="s">
        <v>1754</v>
      </c>
      <c r="B400" s="44" t="s">
        <v>1369</v>
      </c>
      <c r="C400" s="44" t="s">
        <v>1281</v>
      </c>
      <c r="D400" s="44" t="s">
        <v>1282</v>
      </c>
      <c r="E400" s="38" t="s">
        <v>1283</v>
      </c>
      <c r="F400" s="38" t="s">
        <v>1284</v>
      </c>
    </row>
    <row r="401" spans="1:6">
      <c r="A401" s="44" t="s">
        <v>1755</v>
      </c>
      <c r="B401" s="44" t="s">
        <v>1369</v>
      </c>
      <c r="C401" s="44" t="s">
        <v>1281</v>
      </c>
      <c r="D401" s="44" t="s">
        <v>1282</v>
      </c>
      <c r="E401" s="38" t="s">
        <v>1283</v>
      </c>
      <c r="F401" s="38" t="s">
        <v>1284</v>
      </c>
    </row>
    <row r="402" spans="1:6">
      <c r="A402" s="44" t="s">
        <v>1756</v>
      </c>
      <c r="B402" s="44" t="s">
        <v>1350</v>
      </c>
      <c r="C402" s="44" t="s">
        <v>1300</v>
      </c>
      <c r="D402" s="44" t="s">
        <v>1301</v>
      </c>
      <c r="E402" s="38" t="s">
        <v>1302</v>
      </c>
      <c r="F402" s="38" t="s">
        <v>1303</v>
      </c>
    </row>
    <row r="403" spans="1:6">
      <c r="A403" s="44" t="s">
        <v>1757</v>
      </c>
      <c r="B403" s="44" t="s">
        <v>1457</v>
      </c>
      <c r="C403" s="44" t="s">
        <v>1330</v>
      </c>
      <c r="D403" s="44" t="s">
        <v>1282</v>
      </c>
      <c r="E403" s="38" t="s">
        <v>1283</v>
      </c>
      <c r="F403" s="38" t="s">
        <v>1284</v>
      </c>
    </row>
    <row r="404" spans="1:6">
      <c r="A404" s="44" t="s">
        <v>1457</v>
      </c>
      <c r="B404" s="44" t="s">
        <v>1457</v>
      </c>
      <c r="C404" s="44" t="s">
        <v>1330</v>
      </c>
      <c r="D404" s="44" t="s">
        <v>1282</v>
      </c>
      <c r="E404" s="38" t="s">
        <v>1283</v>
      </c>
      <c r="F404" s="38" t="s">
        <v>1284</v>
      </c>
    </row>
    <row r="405" spans="1:6">
      <c r="A405" s="44" t="s">
        <v>1758</v>
      </c>
      <c r="B405" s="44" t="s">
        <v>1388</v>
      </c>
      <c r="C405" s="44" t="s">
        <v>1389</v>
      </c>
      <c r="D405" s="44" t="s">
        <v>1295</v>
      </c>
      <c r="E405" s="38" t="s">
        <v>1296</v>
      </c>
      <c r="F405" s="38" t="s">
        <v>1297</v>
      </c>
    </row>
    <row r="406" spans="1:6">
      <c r="A406" s="44" t="s">
        <v>1759</v>
      </c>
      <c r="B406" s="44" t="s">
        <v>1397</v>
      </c>
      <c r="C406" s="44" t="s">
        <v>1300</v>
      </c>
      <c r="D406" s="44" t="s">
        <v>1301</v>
      </c>
      <c r="E406" s="38" t="s">
        <v>1302</v>
      </c>
      <c r="F406" s="38" t="s">
        <v>1303</v>
      </c>
    </row>
    <row r="407" spans="1:6">
      <c r="A407" s="44" t="s">
        <v>1760</v>
      </c>
      <c r="B407" s="44" t="s">
        <v>1395</v>
      </c>
      <c r="C407" s="44" t="s">
        <v>1305</v>
      </c>
      <c r="D407" s="44" t="s">
        <v>1306</v>
      </c>
      <c r="E407" s="38" t="s">
        <v>1307</v>
      </c>
      <c r="F407" s="38" t="s">
        <v>1308</v>
      </c>
    </row>
    <row r="408" spans="1:6">
      <c r="A408" s="44" t="s">
        <v>1761</v>
      </c>
      <c r="B408" s="44" t="s">
        <v>1459</v>
      </c>
      <c r="C408" s="44" t="s">
        <v>1281</v>
      </c>
      <c r="D408" s="44" t="s">
        <v>1282</v>
      </c>
      <c r="E408" s="38" t="s">
        <v>1283</v>
      </c>
      <c r="F408" s="38" t="s">
        <v>1284</v>
      </c>
    </row>
    <row r="409" spans="1:6">
      <c r="A409" s="44" t="s">
        <v>1762</v>
      </c>
      <c r="B409" s="44" t="s">
        <v>1574</v>
      </c>
      <c r="C409" s="44" t="s">
        <v>1316</v>
      </c>
      <c r="D409" s="44" t="s">
        <v>1317</v>
      </c>
      <c r="E409" s="38" t="s">
        <v>1318</v>
      </c>
      <c r="F409" s="38" t="s">
        <v>1319</v>
      </c>
    </row>
    <row r="410" spans="1:6">
      <c r="A410" s="44" t="s">
        <v>1574</v>
      </c>
      <c r="B410" s="44" t="s">
        <v>1574</v>
      </c>
      <c r="C410" s="44" t="s">
        <v>1316</v>
      </c>
      <c r="D410" s="44" t="s">
        <v>1317</v>
      </c>
      <c r="E410" s="38" t="s">
        <v>1318</v>
      </c>
      <c r="F410" s="38" t="s">
        <v>1319</v>
      </c>
    </row>
    <row r="411" spans="1:6">
      <c r="A411" s="44" t="s">
        <v>1763</v>
      </c>
      <c r="B411" s="44" t="s">
        <v>1574</v>
      </c>
      <c r="C411" s="44" t="s">
        <v>1316</v>
      </c>
      <c r="D411" s="44" t="s">
        <v>1317</v>
      </c>
      <c r="E411" s="38" t="s">
        <v>1318</v>
      </c>
      <c r="F411" s="38" t="s">
        <v>1319</v>
      </c>
    </row>
    <row r="412" spans="1:6">
      <c r="A412" s="44" t="s">
        <v>1764</v>
      </c>
      <c r="B412" s="44" t="s">
        <v>1722</v>
      </c>
      <c r="C412" s="44" t="s">
        <v>1300</v>
      </c>
      <c r="D412" s="44" t="s">
        <v>1301</v>
      </c>
      <c r="E412" s="38" t="s">
        <v>1302</v>
      </c>
      <c r="F412" s="38" t="s">
        <v>1303</v>
      </c>
    </row>
    <row r="413" spans="1:6">
      <c r="A413" s="44" t="s">
        <v>1765</v>
      </c>
      <c r="B413" s="44" t="s">
        <v>1421</v>
      </c>
      <c r="C413" s="44" t="s">
        <v>1322</v>
      </c>
      <c r="D413" s="44" t="s">
        <v>1306</v>
      </c>
      <c r="E413" s="38" t="s">
        <v>1307</v>
      </c>
      <c r="F413" s="38" t="s">
        <v>1308</v>
      </c>
    </row>
    <row r="414" spans="1:6">
      <c r="A414" s="44" t="s">
        <v>1416</v>
      </c>
      <c r="B414" s="44" t="s">
        <v>1416</v>
      </c>
      <c r="C414" s="44" t="s">
        <v>1327</v>
      </c>
      <c r="D414" s="44" t="s">
        <v>1288</v>
      </c>
      <c r="E414" s="38" t="s">
        <v>1289</v>
      </c>
      <c r="F414" s="38" t="s">
        <v>1290</v>
      </c>
    </row>
    <row r="415" spans="1:6">
      <c r="A415" s="44" t="s">
        <v>1766</v>
      </c>
      <c r="B415" s="44" t="s">
        <v>1416</v>
      </c>
      <c r="C415" s="44" t="s">
        <v>1327</v>
      </c>
      <c r="D415" s="44" t="s">
        <v>1288</v>
      </c>
      <c r="E415" s="38" t="s">
        <v>1289</v>
      </c>
      <c r="F415" s="38" t="s">
        <v>1290</v>
      </c>
    </row>
    <row r="416" spans="1:6">
      <c r="A416" s="44" t="s">
        <v>1767</v>
      </c>
      <c r="B416" s="44" t="s">
        <v>1420</v>
      </c>
      <c r="C416" s="44" t="s">
        <v>1316</v>
      </c>
      <c r="D416" s="44" t="s">
        <v>1317</v>
      </c>
      <c r="E416" s="38" t="s">
        <v>1318</v>
      </c>
      <c r="F416" s="38" t="s">
        <v>1319</v>
      </c>
    </row>
    <row r="417" spans="1:6">
      <c r="A417" s="44" t="s">
        <v>1768</v>
      </c>
      <c r="B417" s="44" t="s">
        <v>1554</v>
      </c>
      <c r="C417" s="44" t="s">
        <v>1316</v>
      </c>
      <c r="D417" s="44" t="s">
        <v>1317</v>
      </c>
      <c r="E417" s="38" t="s">
        <v>1318</v>
      </c>
      <c r="F417" s="38" t="s">
        <v>1319</v>
      </c>
    </row>
    <row r="418" spans="1:6">
      <c r="A418" s="44" t="s">
        <v>1769</v>
      </c>
      <c r="B418" s="44" t="s">
        <v>1554</v>
      </c>
      <c r="C418" s="44" t="s">
        <v>1316</v>
      </c>
      <c r="D418" s="44" t="s">
        <v>1317</v>
      </c>
      <c r="E418" s="38" t="s">
        <v>1318</v>
      </c>
      <c r="F418" s="38" t="s">
        <v>1319</v>
      </c>
    </row>
    <row r="419" spans="1:6">
      <c r="A419" s="44" t="s">
        <v>1770</v>
      </c>
      <c r="B419" s="44" t="s">
        <v>1292</v>
      </c>
      <c r="C419" s="44" t="s">
        <v>1287</v>
      </c>
      <c r="D419" s="44" t="s">
        <v>1288</v>
      </c>
      <c r="E419" s="38" t="s">
        <v>1289</v>
      </c>
      <c r="F419" s="38" t="s">
        <v>1290</v>
      </c>
    </row>
    <row r="420" spans="1:6">
      <c r="A420" s="44" t="s">
        <v>1771</v>
      </c>
      <c r="B420" s="44" t="s">
        <v>1292</v>
      </c>
      <c r="C420" s="44" t="s">
        <v>1287</v>
      </c>
      <c r="D420" s="44" t="s">
        <v>1288</v>
      </c>
      <c r="E420" s="38" t="s">
        <v>1289</v>
      </c>
      <c r="F420" s="38" t="s">
        <v>1290</v>
      </c>
    </row>
    <row r="421" spans="1:6">
      <c r="A421" s="44" t="s">
        <v>1772</v>
      </c>
      <c r="B421" s="44" t="s">
        <v>1324</v>
      </c>
      <c r="C421" s="44" t="s">
        <v>1294</v>
      </c>
      <c r="D421" s="44" t="s">
        <v>1295</v>
      </c>
      <c r="E421" s="38" t="s">
        <v>1296</v>
      </c>
      <c r="F421" s="38" t="s">
        <v>1297</v>
      </c>
    </row>
    <row r="422" spans="1:6">
      <c r="A422" s="44" t="s">
        <v>1773</v>
      </c>
      <c r="B422" s="44" t="s">
        <v>1774</v>
      </c>
      <c r="C422" s="44" t="s">
        <v>1311</v>
      </c>
      <c r="D422" s="44" t="s">
        <v>1301</v>
      </c>
      <c r="E422" s="38" t="s">
        <v>1302</v>
      </c>
      <c r="F422" s="38" t="s">
        <v>1303</v>
      </c>
    </row>
    <row r="423" spans="1:6">
      <c r="A423" s="44" t="s">
        <v>1775</v>
      </c>
      <c r="B423" s="44" t="s">
        <v>1341</v>
      </c>
      <c r="C423" s="44" t="s">
        <v>1330</v>
      </c>
      <c r="D423" s="44" t="s">
        <v>1282</v>
      </c>
      <c r="E423" s="38" t="s">
        <v>1283</v>
      </c>
      <c r="F423" s="38" t="s">
        <v>1284</v>
      </c>
    </row>
    <row r="424" spans="1:6">
      <c r="A424" s="44" t="s">
        <v>1776</v>
      </c>
      <c r="B424" s="44" t="s">
        <v>1478</v>
      </c>
      <c r="C424" s="44" t="s">
        <v>1294</v>
      </c>
      <c r="D424" s="44" t="s">
        <v>1295</v>
      </c>
      <c r="E424" s="38" t="s">
        <v>1296</v>
      </c>
      <c r="F424" s="38" t="s">
        <v>1297</v>
      </c>
    </row>
    <row r="425" spans="1:6">
      <c r="A425" s="44" t="s">
        <v>1777</v>
      </c>
      <c r="B425" s="44" t="s">
        <v>1391</v>
      </c>
      <c r="C425" s="44" t="s">
        <v>1392</v>
      </c>
      <c r="D425" s="44" t="s">
        <v>1288</v>
      </c>
      <c r="E425" s="38" t="s">
        <v>1289</v>
      </c>
      <c r="F425" s="38" t="s">
        <v>1290</v>
      </c>
    </row>
    <row r="426" spans="1:6">
      <c r="A426" s="44" t="s">
        <v>1778</v>
      </c>
      <c r="B426" s="44" t="s">
        <v>1774</v>
      </c>
      <c r="C426" s="44" t="s">
        <v>1311</v>
      </c>
      <c r="D426" s="44" t="s">
        <v>1301</v>
      </c>
      <c r="E426" s="38" t="s">
        <v>1302</v>
      </c>
      <c r="F426" s="38" t="s">
        <v>1303</v>
      </c>
    </row>
    <row r="427" spans="1:6">
      <c r="A427" s="44" t="s">
        <v>1779</v>
      </c>
      <c r="B427" s="44" t="s">
        <v>1519</v>
      </c>
      <c r="C427" s="44" t="s">
        <v>1327</v>
      </c>
      <c r="D427" s="44" t="s">
        <v>1288</v>
      </c>
      <c r="E427" s="38" t="s">
        <v>1289</v>
      </c>
      <c r="F427" s="38" t="s">
        <v>1290</v>
      </c>
    </row>
    <row r="428" spans="1:6">
      <c r="A428" s="44" t="s">
        <v>1780</v>
      </c>
      <c r="B428" s="44" t="s">
        <v>1403</v>
      </c>
      <c r="C428" s="44" t="s">
        <v>1316</v>
      </c>
      <c r="D428" s="44" t="s">
        <v>1317</v>
      </c>
      <c r="E428" s="38" t="s">
        <v>1318</v>
      </c>
      <c r="F428" s="38" t="s">
        <v>1319</v>
      </c>
    </row>
    <row r="429" spans="1:6">
      <c r="A429" s="44" t="s">
        <v>1781</v>
      </c>
      <c r="B429" s="44" t="s">
        <v>1341</v>
      </c>
      <c r="C429" s="44" t="s">
        <v>1330</v>
      </c>
      <c r="D429" s="44" t="s">
        <v>1282</v>
      </c>
      <c r="E429" s="38" t="s">
        <v>1283</v>
      </c>
      <c r="F429" s="38" t="s">
        <v>1284</v>
      </c>
    </row>
    <row r="430" spans="1:6">
      <c r="A430" s="44" t="s">
        <v>1782</v>
      </c>
      <c r="B430" s="44" t="s">
        <v>1393</v>
      </c>
      <c r="C430" s="44" t="s">
        <v>1311</v>
      </c>
      <c r="D430" s="44" t="s">
        <v>1301</v>
      </c>
      <c r="E430" s="38" t="s">
        <v>1302</v>
      </c>
      <c r="F430" s="38" t="s">
        <v>1303</v>
      </c>
    </row>
    <row r="431" spans="1:6">
      <c r="A431" s="44" t="s">
        <v>1783</v>
      </c>
      <c r="B431" s="44" t="s">
        <v>1321</v>
      </c>
      <c r="C431" s="44" t="s">
        <v>1322</v>
      </c>
      <c r="D431" s="44" t="s">
        <v>1306</v>
      </c>
      <c r="E431" s="38" t="s">
        <v>1307</v>
      </c>
      <c r="F431" s="38" t="s">
        <v>1308</v>
      </c>
    </row>
    <row r="432" spans="1:6">
      <c r="A432" s="44" t="s">
        <v>1784</v>
      </c>
      <c r="B432" s="44" t="s">
        <v>1774</v>
      </c>
      <c r="C432" s="44" t="s">
        <v>1311</v>
      </c>
      <c r="D432" s="44" t="s">
        <v>1301</v>
      </c>
      <c r="E432" s="38" t="s">
        <v>1302</v>
      </c>
      <c r="F432" s="38" t="s">
        <v>1303</v>
      </c>
    </row>
    <row r="433" spans="1:6">
      <c r="A433" s="44" t="s">
        <v>1785</v>
      </c>
      <c r="B433" s="44" t="s">
        <v>1339</v>
      </c>
      <c r="C433" s="44" t="s">
        <v>1281</v>
      </c>
      <c r="D433" s="44" t="s">
        <v>1282</v>
      </c>
      <c r="E433" s="38" t="s">
        <v>1283</v>
      </c>
      <c r="F433" s="38" t="s">
        <v>1284</v>
      </c>
    </row>
    <row r="434" spans="1:6">
      <c r="A434" s="44" t="s">
        <v>1786</v>
      </c>
      <c r="B434" s="44" t="s">
        <v>1627</v>
      </c>
      <c r="C434" s="44" t="s">
        <v>1316</v>
      </c>
      <c r="D434" s="44" t="s">
        <v>1317</v>
      </c>
      <c r="E434" s="38" t="s">
        <v>1318</v>
      </c>
      <c r="F434" s="38" t="s">
        <v>1319</v>
      </c>
    </row>
    <row r="435" spans="1:6">
      <c r="A435" s="44" t="s">
        <v>1787</v>
      </c>
      <c r="B435" s="44" t="s">
        <v>1472</v>
      </c>
      <c r="C435" s="44" t="s">
        <v>1305</v>
      </c>
      <c r="D435" s="44" t="s">
        <v>1306</v>
      </c>
      <c r="E435" s="38" t="s">
        <v>1307</v>
      </c>
      <c r="F435" s="38" t="s">
        <v>1308</v>
      </c>
    </row>
    <row r="436" spans="1:6">
      <c r="A436" s="44" t="s">
        <v>1788</v>
      </c>
      <c r="B436" s="44" t="s">
        <v>1472</v>
      </c>
      <c r="C436" s="44" t="s">
        <v>1305</v>
      </c>
      <c r="D436" s="44" t="s">
        <v>1306</v>
      </c>
      <c r="E436" s="38" t="s">
        <v>1307</v>
      </c>
      <c r="F436" s="38" t="s">
        <v>1308</v>
      </c>
    </row>
    <row r="437" spans="1:6">
      <c r="A437" s="44" t="s">
        <v>1789</v>
      </c>
      <c r="B437" s="44" t="s">
        <v>1627</v>
      </c>
      <c r="C437" s="44" t="s">
        <v>1316</v>
      </c>
      <c r="D437" s="44" t="s">
        <v>1317</v>
      </c>
      <c r="E437" s="38" t="s">
        <v>1318</v>
      </c>
      <c r="F437" s="38" t="s">
        <v>1319</v>
      </c>
    </row>
    <row r="438" spans="1:6">
      <c r="A438" s="44" t="s">
        <v>1790</v>
      </c>
      <c r="B438" s="44" t="s">
        <v>1565</v>
      </c>
      <c r="C438" s="44" t="s">
        <v>1305</v>
      </c>
      <c r="D438" s="44" t="s">
        <v>1306</v>
      </c>
      <c r="E438" s="38" t="s">
        <v>1307</v>
      </c>
      <c r="F438" s="38" t="s">
        <v>1308</v>
      </c>
    </row>
    <row r="439" spans="1:6">
      <c r="A439" s="44" t="s">
        <v>1791</v>
      </c>
      <c r="B439" s="44" t="s">
        <v>1574</v>
      </c>
      <c r="C439" s="44" t="s">
        <v>1316</v>
      </c>
      <c r="D439" s="44" t="s">
        <v>1317</v>
      </c>
      <c r="E439" s="38" t="s">
        <v>1318</v>
      </c>
      <c r="F439" s="38" t="s">
        <v>1319</v>
      </c>
    </row>
    <row r="440" spans="1:6">
      <c r="A440" s="44" t="s">
        <v>1792</v>
      </c>
      <c r="B440" s="44" t="s">
        <v>1722</v>
      </c>
      <c r="C440" s="44" t="s">
        <v>1300</v>
      </c>
      <c r="D440" s="44" t="s">
        <v>1301</v>
      </c>
      <c r="E440" s="38" t="s">
        <v>1302</v>
      </c>
      <c r="F440" s="38" t="s">
        <v>1303</v>
      </c>
    </row>
    <row r="441" spans="1:6">
      <c r="A441" s="44" t="s">
        <v>1793</v>
      </c>
      <c r="B441" s="44" t="s">
        <v>1397</v>
      </c>
      <c r="C441" s="44" t="s">
        <v>1300</v>
      </c>
      <c r="D441" s="44" t="s">
        <v>1301</v>
      </c>
      <c r="E441" s="38" t="s">
        <v>1302</v>
      </c>
      <c r="F441" s="38" t="s">
        <v>1303</v>
      </c>
    </row>
    <row r="442" spans="1:6">
      <c r="A442" s="44" t="s">
        <v>1794</v>
      </c>
      <c r="B442" s="44" t="s">
        <v>1357</v>
      </c>
      <c r="C442" s="44" t="s">
        <v>1348</v>
      </c>
      <c r="D442" s="44" t="s">
        <v>1295</v>
      </c>
      <c r="E442" s="38" t="s">
        <v>1296</v>
      </c>
      <c r="F442" s="38" t="s">
        <v>1297</v>
      </c>
    </row>
    <row r="443" spans="1:6">
      <c r="A443" s="44" t="s">
        <v>1795</v>
      </c>
      <c r="B443" s="44" t="s">
        <v>1437</v>
      </c>
      <c r="C443" s="44" t="s">
        <v>1392</v>
      </c>
      <c r="D443" s="44" t="s">
        <v>1288</v>
      </c>
      <c r="E443" s="38" t="s">
        <v>1289</v>
      </c>
      <c r="F443" s="38" t="s">
        <v>1290</v>
      </c>
    </row>
    <row r="444" spans="1:6">
      <c r="A444" s="44" t="s">
        <v>1796</v>
      </c>
      <c r="B444" s="44" t="s">
        <v>1553</v>
      </c>
      <c r="C444" s="44" t="s">
        <v>1300</v>
      </c>
      <c r="D444" s="44" t="s">
        <v>1301</v>
      </c>
      <c r="E444" s="38" t="s">
        <v>1302</v>
      </c>
      <c r="F444" s="38" t="s">
        <v>1303</v>
      </c>
    </row>
    <row r="445" spans="1:6">
      <c r="A445" s="44" t="s">
        <v>1797</v>
      </c>
      <c r="B445" s="44" t="s">
        <v>1341</v>
      </c>
      <c r="C445" s="44" t="s">
        <v>1330</v>
      </c>
      <c r="D445" s="44" t="s">
        <v>1282</v>
      </c>
      <c r="E445" s="38" t="s">
        <v>1283</v>
      </c>
      <c r="F445" s="38" t="s">
        <v>1284</v>
      </c>
    </row>
    <row r="446" spans="1:6">
      <c r="A446" s="44" t="s">
        <v>1798</v>
      </c>
      <c r="B446" s="44" t="s">
        <v>1405</v>
      </c>
      <c r="C446" s="44" t="s">
        <v>1294</v>
      </c>
      <c r="D446" s="44" t="s">
        <v>1295</v>
      </c>
      <c r="E446" s="38" t="s">
        <v>1296</v>
      </c>
      <c r="F446" s="38" t="s">
        <v>1297</v>
      </c>
    </row>
    <row r="447" spans="1:6">
      <c r="A447" s="44" t="s">
        <v>1799</v>
      </c>
      <c r="B447" s="44" t="s">
        <v>1800</v>
      </c>
      <c r="C447" s="44" t="s">
        <v>1300</v>
      </c>
      <c r="D447" s="44" t="s">
        <v>1301</v>
      </c>
      <c r="E447" s="38" t="s">
        <v>1302</v>
      </c>
      <c r="F447" s="38" t="s">
        <v>1303</v>
      </c>
    </row>
    <row r="448" spans="1:6">
      <c r="A448" s="44" t="s">
        <v>1801</v>
      </c>
      <c r="B448" s="44" t="s">
        <v>1416</v>
      </c>
      <c r="C448" s="44" t="s">
        <v>1327</v>
      </c>
      <c r="D448" s="44" t="s">
        <v>1288</v>
      </c>
      <c r="E448" s="38" t="s">
        <v>1289</v>
      </c>
      <c r="F448" s="38" t="s">
        <v>1290</v>
      </c>
    </row>
    <row r="449" spans="1:6">
      <c r="A449" s="44" t="s">
        <v>1802</v>
      </c>
      <c r="B449" s="44" t="s">
        <v>1533</v>
      </c>
      <c r="C449" s="44" t="s">
        <v>1334</v>
      </c>
      <c r="D449" s="44" t="s">
        <v>1295</v>
      </c>
      <c r="E449" s="38" t="s">
        <v>1296</v>
      </c>
      <c r="F449" s="38" t="s">
        <v>1297</v>
      </c>
    </row>
    <row r="450" spans="1:6">
      <c r="A450" s="44" t="s">
        <v>1585</v>
      </c>
      <c r="B450" s="44" t="s">
        <v>1585</v>
      </c>
      <c r="C450" s="44" t="s">
        <v>1322</v>
      </c>
      <c r="D450" s="44" t="s">
        <v>1306</v>
      </c>
      <c r="E450" s="38" t="s">
        <v>1307</v>
      </c>
      <c r="F450" s="38" t="s">
        <v>1308</v>
      </c>
    </row>
    <row r="451" spans="1:6">
      <c r="A451" s="44" t="s">
        <v>1803</v>
      </c>
      <c r="B451" s="44" t="s">
        <v>1495</v>
      </c>
      <c r="C451" s="44" t="s">
        <v>1281</v>
      </c>
      <c r="D451" s="44" t="s">
        <v>1282</v>
      </c>
      <c r="E451" s="38" t="s">
        <v>1283</v>
      </c>
      <c r="F451" s="38" t="s">
        <v>1284</v>
      </c>
    </row>
    <row r="452" spans="1:6">
      <c r="A452" s="44" t="s">
        <v>674</v>
      </c>
      <c r="B452" s="44" t="s">
        <v>1391</v>
      </c>
      <c r="C452" s="44" t="s">
        <v>1392</v>
      </c>
      <c r="D452" s="44" t="s">
        <v>1288</v>
      </c>
      <c r="E452" s="38" t="s">
        <v>1289</v>
      </c>
      <c r="F452" s="38" t="s">
        <v>1290</v>
      </c>
    </row>
    <row r="453" spans="1:6">
      <c r="A453" s="44" t="s">
        <v>1391</v>
      </c>
      <c r="B453" s="44" t="s">
        <v>1391</v>
      </c>
      <c r="C453" s="44" t="s">
        <v>1392</v>
      </c>
      <c r="D453" s="44" t="s">
        <v>1288</v>
      </c>
      <c r="E453" s="38" t="s">
        <v>1289</v>
      </c>
      <c r="F453" s="38" t="s">
        <v>1290</v>
      </c>
    </row>
    <row r="454" spans="1:6">
      <c r="A454" s="44" t="s">
        <v>1804</v>
      </c>
      <c r="B454" s="44" t="s">
        <v>1391</v>
      </c>
      <c r="C454" s="44" t="s">
        <v>1392</v>
      </c>
      <c r="D454" s="44" t="s">
        <v>1288</v>
      </c>
      <c r="E454" s="38" t="s">
        <v>1289</v>
      </c>
      <c r="F454" s="38" t="s">
        <v>1290</v>
      </c>
    </row>
    <row r="455" spans="1:6">
      <c r="A455" s="44" t="s">
        <v>1805</v>
      </c>
      <c r="B455" s="44" t="s">
        <v>1391</v>
      </c>
      <c r="C455" s="44" t="s">
        <v>1392</v>
      </c>
      <c r="D455" s="44" t="s">
        <v>1288</v>
      </c>
      <c r="E455" s="38" t="s">
        <v>1289</v>
      </c>
      <c r="F455" s="38" t="s">
        <v>1290</v>
      </c>
    </row>
    <row r="456" spans="1:6">
      <c r="A456" s="44" t="s">
        <v>679</v>
      </c>
      <c r="B456" s="44" t="s">
        <v>1341</v>
      </c>
      <c r="C456" s="44" t="s">
        <v>1330</v>
      </c>
      <c r="D456" s="44" t="s">
        <v>1282</v>
      </c>
      <c r="E456" s="38" t="s">
        <v>1283</v>
      </c>
      <c r="F456" s="38" t="s">
        <v>1284</v>
      </c>
    </row>
    <row r="457" spans="1:6">
      <c r="A457" s="44" t="s">
        <v>1806</v>
      </c>
      <c r="B457" s="44" t="s">
        <v>1353</v>
      </c>
      <c r="C457" s="44" t="s">
        <v>1281</v>
      </c>
      <c r="D457" s="44" t="s">
        <v>1282</v>
      </c>
      <c r="E457" s="38" t="s">
        <v>1283</v>
      </c>
      <c r="F457" s="38" t="s">
        <v>1284</v>
      </c>
    </row>
    <row r="458" spans="1:6">
      <c r="A458" s="44" t="s">
        <v>1807</v>
      </c>
      <c r="B458" s="44" t="s">
        <v>1345</v>
      </c>
      <c r="C458" s="44" t="s">
        <v>1305</v>
      </c>
      <c r="D458" s="44" t="s">
        <v>1306</v>
      </c>
      <c r="E458" s="38" t="s">
        <v>1307</v>
      </c>
      <c r="F458" s="38" t="s">
        <v>1308</v>
      </c>
    </row>
    <row r="459" spans="1:6">
      <c r="A459" s="44" t="s">
        <v>1808</v>
      </c>
      <c r="B459" s="44" t="s">
        <v>1403</v>
      </c>
      <c r="C459" s="44" t="s">
        <v>1316</v>
      </c>
      <c r="D459" s="44" t="s">
        <v>1317</v>
      </c>
      <c r="E459" s="38" t="s">
        <v>1318</v>
      </c>
      <c r="F459" s="38" t="s">
        <v>1319</v>
      </c>
    </row>
    <row r="460" spans="1:6">
      <c r="A460" s="44" t="s">
        <v>685</v>
      </c>
      <c r="B460" s="44" t="s">
        <v>1585</v>
      </c>
      <c r="C460" s="44" t="s">
        <v>1322</v>
      </c>
      <c r="D460" s="44" t="s">
        <v>1306</v>
      </c>
      <c r="E460" s="38" t="s">
        <v>1307</v>
      </c>
      <c r="F460" s="38" t="s">
        <v>1308</v>
      </c>
    </row>
    <row r="461" spans="1:6">
      <c r="A461" s="44" t="s">
        <v>1809</v>
      </c>
      <c r="B461" s="44" t="s">
        <v>1450</v>
      </c>
      <c r="C461" s="44" t="s">
        <v>1300</v>
      </c>
      <c r="D461" s="44" t="s">
        <v>1301</v>
      </c>
      <c r="E461" s="38" t="s">
        <v>1302</v>
      </c>
      <c r="F461" s="38" t="s">
        <v>1303</v>
      </c>
    </row>
    <row r="462" spans="1:6">
      <c r="A462" s="44" t="s">
        <v>1810</v>
      </c>
      <c r="B462" s="44" t="s">
        <v>1450</v>
      </c>
      <c r="C462" s="44" t="s">
        <v>1300</v>
      </c>
      <c r="D462" s="44" t="s">
        <v>1301</v>
      </c>
      <c r="E462" s="38" t="s">
        <v>1302</v>
      </c>
      <c r="F462" s="38" t="s">
        <v>1303</v>
      </c>
    </row>
    <row r="463" spans="1:6">
      <c r="A463" s="44" t="s">
        <v>1811</v>
      </c>
      <c r="B463" s="44" t="s">
        <v>1508</v>
      </c>
      <c r="C463" s="44" t="s">
        <v>1327</v>
      </c>
      <c r="D463" s="44" t="s">
        <v>1288</v>
      </c>
      <c r="E463" s="38" t="s">
        <v>1289</v>
      </c>
      <c r="F463" s="38" t="s">
        <v>1290</v>
      </c>
    </row>
    <row r="464" spans="1:6">
      <c r="A464" s="44" t="s">
        <v>1812</v>
      </c>
      <c r="B464" s="44" t="s">
        <v>1329</v>
      </c>
      <c r="C464" s="44" t="s">
        <v>1330</v>
      </c>
      <c r="D464" s="44" t="s">
        <v>1282</v>
      </c>
      <c r="E464" s="38" t="s">
        <v>1283</v>
      </c>
      <c r="F464" s="38" t="s">
        <v>1284</v>
      </c>
    </row>
    <row r="465" spans="1:6">
      <c r="A465" s="44" t="s">
        <v>1813</v>
      </c>
      <c r="B465" s="44" t="s">
        <v>1497</v>
      </c>
      <c r="C465" s="44" t="s">
        <v>1311</v>
      </c>
      <c r="D465" s="44" t="s">
        <v>1301</v>
      </c>
      <c r="E465" s="38" t="s">
        <v>1302</v>
      </c>
      <c r="F465" s="38" t="s">
        <v>1303</v>
      </c>
    </row>
    <row r="466" spans="1:6">
      <c r="A466" s="44" t="s">
        <v>1814</v>
      </c>
      <c r="B466" s="44" t="s">
        <v>1712</v>
      </c>
      <c r="C466" s="44" t="s">
        <v>1322</v>
      </c>
      <c r="D466" s="44" t="s">
        <v>1306</v>
      </c>
      <c r="E466" s="38" t="s">
        <v>1307</v>
      </c>
      <c r="F466" s="38" t="s">
        <v>1308</v>
      </c>
    </row>
    <row r="467" spans="1:6">
      <c r="A467" s="44" t="s">
        <v>1815</v>
      </c>
      <c r="B467" s="44" t="s">
        <v>1350</v>
      </c>
      <c r="C467" s="44" t="s">
        <v>1300</v>
      </c>
      <c r="D467" s="44" t="s">
        <v>1301</v>
      </c>
      <c r="E467" s="38" t="s">
        <v>1302</v>
      </c>
      <c r="F467" s="38" t="s">
        <v>1303</v>
      </c>
    </row>
    <row r="468" spans="1:6">
      <c r="A468" s="44" t="s">
        <v>1375</v>
      </c>
      <c r="B468" s="44" t="s">
        <v>1375</v>
      </c>
      <c r="C468" s="44" t="s">
        <v>1281</v>
      </c>
      <c r="D468" s="44" t="s">
        <v>1282</v>
      </c>
      <c r="E468" s="38" t="s">
        <v>1283</v>
      </c>
      <c r="F468" s="38" t="s">
        <v>1284</v>
      </c>
    </row>
    <row r="469" spans="1:6">
      <c r="A469" s="44" t="s">
        <v>1816</v>
      </c>
      <c r="B469" s="44" t="s">
        <v>1333</v>
      </c>
      <c r="C469" s="44" t="s">
        <v>1334</v>
      </c>
      <c r="D469" s="44" t="s">
        <v>1295</v>
      </c>
      <c r="E469" s="38" t="s">
        <v>1296</v>
      </c>
      <c r="F469" s="38" t="s">
        <v>1297</v>
      </c>
    </row>
    <row r="470" spans="1:6">
      <c r="A470" s="44" t="s">
        <v>1817</v>
      </c>
      <c r="B470" s="44" t="s">
        <v>1299</v>
      </c>
      <c r="C470" s="44" t="s">
        <v>1300</v>
      </c>
      <c r="D470" s="44" t="s">
        <v>1301</v>
      </c>
      <c r="E470" s="38" t="s">
        <v>1302</v>
      </c>
      <c r="F470" s="38" t="s">
        <v>1303</v>
      </c>
    </row>
    <row r="471" spans="1:6">
      <c r="A471" s="44" t="s">
        <v>1818</v>
      </c>
      <c r="B471" s="44" t="s">
        <v>1457</v>
      </c>
      <c r="C471" s="44" t="s">
        <v>1330</v>
      </c>
      <c r="D471" s="44" t="s">
        <v>1282</v>
      </c>
      <c r="E471" s="38" t="s">
        <v>1283</v>
      </c>
      <c r="F471" s="38" t="s">
        <v>1284</v>
      </c>
    </row>
    <row r="472" spans="1:6">
      <c r="A472" s="44" t="s">
        <v>1819</v>
      </c>
      <c r="B472" s="44" t="s">
        <v>1486</v>
      </c>
      <c r="C472" s="44" t="s">
        <v>1348</v>
      </c>
      <c r="D472" s="44" t="s">
        <v>1295</v>
      </c>
      <c r="E472" s="38" t="s">
        <v>1296</v>
      </c>
      <c r="F472" s="38" t="s">
        <v>1297</v>
      </c>
    </row>
    <row r="473" spans="1:6">
      <c r="A473" s="44" t="s">
        <v>1820</v>
      </c>
      <c r="B473" s="44" t="s">
        <v>1486</v>
      </c>
      <c r="C473" s="44" t="s">
        <v>1348</v>
      </c>
      <c r="D473" s="44" t="s">
        <v>1295</v>
      </c>
      <c r="E473" s="38" t="s">
        <v>1296</v>
      </c>
      <c r="F473" s="38" t="s">
        <v>1297</v>
      </c>
    </row>
    <row r="474" spans="1:6">
      <c r="A474" s="44" t="s">
        <v>1821</v>
      </c>
      <c r="B474" s="44" t="s">
        <v>1486</v>
      </c>
      <c r="C474" s="44" t="s">
        <v>1348</v>
      </c>
      <c r="D474" s="44" t="s">
        <v>1295</v>
      </c>
      <c r="E474" s="38" t="s">
        <v>1296</v>
      </c>
      <c r="F474" s="38" t="s">
        <v>1297</v>
      </c>
    </row>
    <row r="475" spans="1:6">
      <c r="A475" s="44" t="s">
        <v>1822</v>
      </c>
      <c r="B475" s="44" t="s">
        <v>1482</v>
      </c>
      <c r="C475" s="44" t="s">
        <v>1334</v>
      </c>
      <c r="D475" s="44" t="s">
        <v>1295</v>
      </c>
      <c r="E475" s="38" t="s">
        <v>1296</v>
      </c>
      <c r="F475" s="38" t="s">
        <v>1297</v>
      </c>
    </row>
    <row r="476" spans="1:6">
      <c r="A476" s="44" t="s">
        <v>1823</v>
      </c>
      <c r="B476" s="44" t="s">
        <v>1357</v>
      </c>
      <c r="C476" s="44" t="s">
        <v>1348</v>
      </c>
      <c r="D476" s="44" t="s">
        <v>1295</v>
      </c>
      <c r="E476" s="38" t="s">
        <v>1296</v>
      </c>
      <c r="F476" s="38" t="s">
        <v>1297</v>
      </c>
    </row>
    <row r="477" spans="1:6">
      <c r="A477" s="44" t="s">
        <v>1482</v>
      </c>
      <c r="B477" s="44" t="s">
        <v>1482</v>
      </c>
      <c r="C477" s="44" t="s">
        <v>1334</v>
      </c>
      <c r="D477" s="44" t="s">
        <v>1295</v>
      </c>
      <c r="E477" s="38" t="s">
        <v>1296</v>
      </c>
      <c r="F477" s="38" t="s">
        <v>1297</v>
      </c>
    </row>
    <row r="478" spans="1:6">
      <c r="A478" s="44" t="s">
        <v>1824</v>
      </c>
      <c r="B478" s="44" t="s">
        <v>1357</v>
      </c>
      <c r="C478" s="44" t="s">
        <v>1348</v>
      </c>
      <c r="D478" s="44" t="s">
        <v>1295</v>
      </c>
      <c r="E478" s="38" t="s">
        <v>1296</v>
      </c>
      <c r="F478" s="38" t="s">
        <v>1297</v>
      </c>
    </row>
    <row r="479" spans="1:6">
      <c r="A479" s="44" t="s">
        <v>1825</v>
      </c>
      <c r="B479" s="44" t="s">
        <v>1357</v>
      </c>
      <c r="C479" s="44" t="s">
        <v>1348</v>
      </c>
      <c r="D479" s="44" t="s">
        <v>1295</v>
      </c>
      <c r="E479" s="38" t="s">
        <v>1296</v>
      </c>
      <c r="F479" s="38" t="s">
        <v>1297</v>
      </c>
    </row>
    <row r="480" spans="1:6">
      <c r="A480" s="44" t="s">
        <v>1826</v>
      </c>
      <c r="B480" s="44" t="s">
        <v>1565</v>
      </c>
      <c r="C480" s="44" t="s">
        <v>1305</v>
      </c>
      <c r="D480" s="44" t="s">
        <v>1306</v>
      </c>
      <c r="E480" s="38" t="s">
        <v>1307</v>
      </c>
      <c r="F480" s="38" t="s">
        <v>1308</v>
      </c>
    </row>
    <row r="481" spans="1:6">
      <c r="A481" s="44" t="s">
        <v>1827</v>
      </c>
      <c r="B481" s="44" t="s">
        <v>1828</v>
      </c>
      <c r="C481" s="44" t="s">
        <v>1311</v>
      </c>
      <c r="D481" s="44" t="s">
        <v>1301</v>
      </c>
      <c r="E481" s="38" t="s">
        <v>1302</v>
      </c>
      <c r="F481" s="38" t="s">
        <v>1303</v>
      </c>
    </row>
    <row r="482" spans="1:6">
      <c r="A482" s="44" t="s">
        <v>1829</v>
      </c>
      <c r="B482" s="44" t="s">
        <v>1828</v>
      </c>
      <c r="C482" s="44" t="s">
        <v>1311</v>
      </c>
      <c r="D482" s="44" t="s">
        <v>1301</v>
      </c>
      <c r="E482" s="38" t="s">
        <v>1302</v>
      </c>
      <c r="F482" s="38" t="s">
        <v>1303</v>
      </c>
    </row>
    <row r="483" spans="1:6">
      <c r="A483" s="44" t="s">
        <v>1830</v>
      </c>
      <c r="B483" s="44" t="s">
        <v>1399</v>
      </c>
      <c r="C483" s="44" t="s">
        <v>1305</v>
      </c>
      <c r="D483" s="44" t="s">
        <v>1306</v>
      </c>
      <c r="E483" s="38" t="s">
        <v>1307</v>
      </c>
      <c r="F483" s="38" t="s">
        <v>1308</v>
      </c>
    </row>
    <row r="484" spans="1:6">
      <c r="A484" s="44" t="s">
        <v>1831</v>
      </c>
      <c r="B484" s="44" t="s">
        <v>1442</v>
      </c>
      <c r="C484" s="44" t="s">
        <v>1281</v>
      </c>
      <c r="D484" s="44" t="s">
        <v>1282</v>
      </c>
      <c r="E484" s="38" t="s">
        <v>1283</v>
      </c>
      <c r="F484" s="38" t="s">
        <v>1284</v>
      </c>
    </row>
    <row r="485" spans="1:6">
      <c r="A485" s="44" t="s">
        <v>1832</v>
      </c>
      <c r="B485" s="44" t="s">
        <v>1405</v>
      </c>
      <c r="C485" s="44" t="s">
        <v>1294</v>
      </c>
      <c r="D485" s="44" t="s">
        <v>1295</v>
      </c>
      <c r="E485" s="38" t="s">
        <v>1296</v>
      </c>
      <c r="F485" s="38" t="s">
        <v>1297</v>
      </c>
    </row>
    <row r="486" spans="1:6">
      <c r="A486" s="44" t="s">
        <v>1833</v>
      </c>
      <c r="B486" s="44" t="s">
        <v>1337</v>
      </c>
      <c r="C486" s="44" t="s">
        <v>1322</v>
      </c>
      <c r="D486" s="44" t="s">
        <v>1306</v>
      </c>
      <c r="E486" s="38" t="s">
        <v>1307</v>
      </c>
      <c r="F486" s="38" t="s">
        <v>1308</v>
      </c>
    </row>
    <row r="487" spans="1:6">
      <c r="A487" s="44" t="s">
        <v>1834</v>
      </c>
      <c r="B487" s="44" t="s">
        <v>1468</v>
      </c>
      <c r="C487" s="44" t="s">
        <v>1300</v>
      </c>
      <c r="D487" s="44" t="s">
        <v>1301</v>
      </c>
      <c r="E487" s="38" t="s">
        <v>1302</v>
      </c>
      <c r="F487" s="38" t="s">
        <v>1303</v>
      </c>
    </row>
    <row r="488" spans="1:6">
      <c r="A488" s="44" t="s">
        <v>1835</v>
      </c>
      <c r="B488" s="44" t="s">
        <v>1514</v>
      </c>
      <c r="C488" s="44" t="s">
        <v>1305</v>
      </c>
      <c r="D488" s="44" t="s">
        <v>1306</v>
      </c>
      <c r="E488" s="38" t="s">
        <v>1307</v>
      </c>
      <c r="F488" s="38" t="s">
        <v>1308</v>
      </c>
    </row>
    <row r="489" spans="1:6">
      <c r="A489" s="44" t="s">
        <v>1836</v>
      </c>
      <c r="B489" s="44" t="s">
        <v>1341</v>
      </c>
      <c r="C489" s="44" t="s">
        <v>1330</v>
      </c>
      <c r="D489" s="44" t="s">
        <v>1282</v>
      </c>
      <c r="E489" s="38" t="s">
        <v>1283</v>
      </c>
      <c r="F489" s="38" t="s">
        <v>1284</v>
      </c>
    </row>
    <row r="490" spans="1:6">
      <c r="A490" s="44" t="s">
        <v>688</v>
      </c>
      <c r="B490" s="44" t="s">
        <v>1280</v>
      </c>
      <c r="C490" s="44" t="s">
        <v>1281</v>
      </c>
      <c r="D490" s="44" t="s">
        <v>1282</v>
      </c>
      <c r="E490" s="38" t="s">
        <v>1283</v>
      </c>
      <c r="F490" s="38" t="s">
        <v>1284</v>
      </c>
    </row>
    <row r="491" spans="1:6">
      <c r="A491" s="44" t="s">
        <v>1837</v>
      </c>
      <c r="B491" s="44" t="s">
        <v>1280</v>
      </c>
      <c r="C491" s="44" t="s">
        <v>1281</v>
      </c>
      <c r="D491" s="44" t="s">
        <v>1282</v>
      </c>
      <c r="E491" s="38" t="s">
        <v>1283</v>
      </c>
      <c r="F491" s="38" t="s">
        <v>1284</v>
      </c>
    </row>
    <row r="492" spans="1:6">
      <c r="A492" s="44" t="s">
        <v>1838</v>
      </c>
      <c r="B492" s="44" t="s">
        <v>1421</v>
      </c>
      <c r="C492" s="44" t="s">
        <v>1322</v>
      </c>
      <c r="D492" s="44" t="s">
        <v>1306</v>
      </c>
      <c r="E492" s="38" t="s">
        <v>1307</v>
      </c>
      <c r="F492" s="38" t="s">
        <v>1308</v>
      </c>
    </row>
    <row r="493" spans="1:6">
      <c r="A493" s="44" t="s">
        <v>1839</v>
      </c>
      <c r="B493" s="44" t="s">
        <v>1421</v>
      </c>
      <c r="C493" s="44" t="s">
        <v>1322</v>
      </c>
      <c r="D493" s="44" t="s">
        <v>1306</v>
      </c>
      <c r="E493" s="38" t="s">
        <v>1307</v>
      </c>
      <c r="F493" s="38" t="s">
        <v>1308</v>
      </c>
    </row>
    <row r="494" spans="1:6">
      <c r="A494" s="44" t="s">
        <v>1840</v>
      </c>
      <c r="B494" s="44" t="s">
        <v>1457</v>
      </c>
      <c r="C494" s="44" t="s">
        <v>1330</v>
      </c>
      <c r="D494" s="44" t="s">
        <v>1282</v>
      </c>
      <c r="E494" s="38" t="s">
        <v>1283</v>
      </c>
      <c r="F494" s="38" t="s">
        <v>1284</v>
      </c>
    </row>
    <row r="495" spans="1:6">
      <c r="A495" s="44" t="s">
        <v>1841</v>
      </c>
      <c r="B495" s="44" t="s">
        <v>1482</v>
      </c>
      <c r="C495" s="44" t="s">
        <v>1334</v>
      </c>
      <c r="D495" s="44" t="s">
        <v>1295</v>
      </c>
      <c r="E495" s="38" t="s">
        <v>1296</v>
      </c>
      <c r="F495" s="38" t="s">
        <v>1297</v>
      </c>
    </row>
    <row r="496" spans="1:6">
      <c r="A496" s="44" t="s">
        <v>1842</v>
      </c>
      <c r="B496" s="44" t="s">
        <v>1333</v>
      </c>
      <c r="C496" s="44" t="s">
        <v>1334</v>
      </c>
      <c r="D496" s="44" t="s">
        <v>1295</v>
      </c>
      <c r="E496" s="38" t="s">
        <v>1296</v>
      </c>
      <c r="F496" s="38" t="s">
        <v>1297</v>
      </c>
    </row>
    <row r="497" spans="1:6">
      <c r="A497" s="44" t="s">
        <v>1843</v>
      </c>
      <c r="B497" s="44" t="s">
        <v>1533</v>
      </c>
      <c r="C497" s="44" t="s">
        <v>1334</v>
      </c>
      <c r="D497" s="44" t="s">
        <v>1295</v>
      </c>
      <c r="E497" s="38" t="s">
        <v>1296</v>
      </c>
      <c r="F497" s="38" t="s">
        <v>1297</v>
      </c>
    </row>
    <row r="498" spans="1:6">
      <c r="A498" s="44" t="s">
        <v>1844</v>
      </c>
      <c r="B498" s="44" t="s">
        <v>1437</v>
      </c>
      <c r="C498" s="44" t="s">
        <v>1392</v>
      </c>
      <c r="D498" s="44" t="s">
        <v>1288</v>
      </c>
      <c r="E498" s="38" t="s">
        <v>1289</v>
      </c>
      <c r="F498" s="38" t="s">
        <v>1290</v>
      </c>
    </row>
    <row r="499" spans="1:6">
      <c r="A499" s="44" t="s">
        <v>1845</v>
      </c>
      <c r="B499" s="44" t="s">
        <v>1612</v>
      </c>
      <c r="C499" s="44" t="s">
        <v>1294</v>
      </c>
      <c r="D499" s="44" t="s">
        <v>1295</v>
      </c>
      <c r="E499" s="38" t="s">
        <v>1296</v>
      </c>
      <c r="F499" s="38" t="s">
        <v>1297</v>
      </c>
    </row>
    <row r="500" spans="1:6">
      <c r="A500" s="44" t="s">
        <v>1846</v>
      </c>
      <c r="B500" s="44" t="s">
        <v>1445</v>
      </c>
      <c r="C500" s="44" t="s">
        <v>1294</v>
      </c>
      <c r="D500" s="44" t="s">
        <v>1295</v>
      </c>
      <c r="E500" s="38" t="s">
        <v>1296</v>
      </c>
      <c r="F500" s="38" t="s">
        <v>1297</v>
      </c>
    </row>
    <row r="501" spans="1:6">
      <c r="A501" s="44" t="s">
        <v>1847</v>
      </c>
      <c r="B501" s="44" t="s">
        <v>1420</v>
      </c>
      <c r="C501" s="44" t="s">
        <v>1316</v>
      </c>
      <c r="D501" s="44" t="s">
        <v>1317</v>
      </c>
      <c r="E501" s="38" t="s">
        <v>1318</v>
      </c>
      <c r="F501" s="38" t="s">
        <v>1319</v>
      </c>
    </row>
    <row r="502" spans="1:6">
      <c r="A502" s="44" t="s">
        <v>1848</v>
      </c>
      <c r="B502" s="44" t="s">
        <v>1359</v>
      </c>
      <c r="C502" s="44" t="s">
        <v>1311</v>
      </c>
      <c r="D502" s="44" t="s">
        <v>1301</v>
      </c>
      <c r="E502" s="38" t="s">
        <v>1302</v>
      </c>
      <c r="F502" s="38" t="s">
        <v>1303</v>
      </c>
    </row>
    <row r="503" spans="1:6">
      <c r="A503" s="44" t="s">
        <v>1849</v>
      </c>
      <c r="B503" s="44" t="s">
        <v>1388</v>
      </c>
      <c r="C503" s="44" t="s">
        <v>1389</v>
      </c>
      <c r="D503" s="44" t="s">
        <v>1295</v>
      </c>
      <c r="E503" s="38" t="s">
        <v>1296</v>
      </c>
      <c r="F503" s="38" t="s">
        <v>1297</v>
      </c>
    </row>
    <row r="504" spans="1:6">
      <c r="A504" s="44" t="s">
        <v>691</v>
      </c>
      <c r="B504" s="44" t="s">
        <v>1357</v>
      </c>
      <c r="C504" s="44" t="s">
        <v>1348</v>
      </c>
      <c r="D504" s="44" t="s">
        <v>1295</v>
      </c>
      <c r="E504" s="38" t="s">
        <v>1296</v>
      </c>
      <c r="F504" s="38" t="s">
        <v>1297</v>
      </c>
    </row>
    <row r="505" spans="1:6">
      <c r="A505" s="44" t="s">
        <v>1850</v>
      </c>
      <c r="B505" s="44" t="s">
        <v>1357</v>
      </c>
      <c r="C505" s="44" t="s">
        <v>1348</v>
      </c>
      <c r="D505" s="44" t="s">
        <v>1295</v>
      </c>
      <c r="E505" s="38" t="s">
        <v>1296</v>
      </c>
      <c r="F505" s="38" t="s">
        <v>1297</v>
      </c>
    </row>
    <row r="506" spans="1:6">
      <c r="A506" s="44" t="s">
        <v>1851</v>
      </c>
      <c r="B506" s="44" t="s">
        <v>1347</v>
      </c>
      <c r="C506" s="44" t="s">
        <v>1348</v>
      </c>
      <c r="D506" s="44" t="s">
        <v>1295</v>
      </c>
      <c r="E506" s="38" t="s">
        <v>1296</v>
      </c>
      <c r="F506" s="38" t="s">
        <v>1297</v>
      </c>
    </row>
    <row r="507" spans="1:6">
      <c r="A507" s="44" t="s">
        <v>694</v>
      </c>
      <c r="B507" s="44" t="s">
        <v>1388</v>
      </c>
      <c r="C507" s="44" t="s">
        <v>1389</v>
      </c>
      <c r="D507" s="44" t="s">
        <v>1295</v>
      </c>
      <c r="E507" s="38" t="s">
        <v>1296</v>
      </c>
      <c r="F507" s="38" t="s">
        <v>1297</v>
      </c>
    </row>
    <row r="508" spans="1:6">
      <c r="A508" s="44" t="s">
        <v>1852</v>
      </c>
      <c r="B508" s="44" t="s">
        <v>1427</v>
      </c>
      <c r="C508" s="44" t="s">
        <v>1287</v>
      </c>
      <c r="D508" s="44" t="s">
        <v>1288</v>
      </c>
      <c r="E508" s="38" t="s">
        <v>1289</v>
      </c>
      <c r="F508" s="38" t="s">
        <v>1290</v>
      </c>
    </row>
    <row r="509" spans="1:6">
      <c r="A509" s="44" t="s">
        <v>1853</v>
      </c>
      <c r="B509" s="44" t="s">
        <v>1347</v>
      </c>
      <c r="C509" s="44" t="s">
        <v>1348</v>
      </c>
      <c r="D509" s="44" t="s">
        <v>1295</v>
      </c>
      <c r="E509" s="38" t="s">
        <v>1296</v>
      </c>
      <c r="F509" s="38" t="s">
        <v>1297</v>
      </c>
    </row>
    <row r="510" spans="1:6">
      <c r="A510" s="44" t="s">
        <v>1854</v>
      </c>
      <c r="B510" s="44" t="s">
        <v>1286</v>
      </c>
      <c r="C510" s="44" t="s">
        <v>1287</v>
      </c>
      <c r="D510" s="44" t="s">
        <v>1288</v>
      </c>
      <c r="E510" s="38" t="s">
        <v>1289</v>
      </c>
      <c r="F510" s="38" t="s">
        <v>1290</v>
      </c>
    </row>
    <row r="511" spans="1:6">
      <c r="A511" s="44" t="s">
        <v>1855</v>
      </c>
      <c r="B511" s="44" t="s">
        <v>1292</v>
      </c>
      <c r="C511" s="44" t="s">
        <v>1287</v>
      </c>
      <c r="D511" s="44" t="s">
        <v>1288</v>
      </c>
      <c r="E511" s="38" t="s">
        <v>1289</v>
      </c>
      <c r="F511" s="38" t="s">
        <v>1290</v>
      </c>
    </row>
    <row r="512" spans="1:6">
      <c r="A512" s="44" t="s">
        <v>697</v>
      </c>
      <c r="B512" s="44" t="s">
        <v>1574</v>
      </c>
      <c r="C512" s="44" t="s">
        <v>1316</v>
      </c>
      <c r="D512" s="44" t="s">
        <v>1317</v>
      </c>
      <c r="E512" s="38" t="s">
        <v>1318</v>
      </c>
      <c r="F512" s="38" t="s">
        <v>1319</v>
      </c>
    </row>
    <row r="513" spans="1:6">
      <c r="A513" s="44" t="s">
        <v>1856</v>
      </c>
      <c r="B513" s="44" t="s">
        <v>1403</v>
      </c>
      <c r="C513" s="44" t="s">
        <v>1316</v>
      </c>
      <c r="D513" s="44" t="s">
        <v>1317</v>
      </c>
      <c r="E513" s="38" t="s">
        <v>1318</v>
      </c>
      <c r="F513" s="38" t="s">
        <v>1319</v>
      </c>
    </row>
    <row r="514" spans="1:6">
      <c r="A514" s="44" t="s">
        <v>1857</v>
      </c>
      <c r="B514" s="44" t="s">
        <v>1405</v>
      </c>
      <c r="C514" s="44" t="s">
        <v>1294</v>
      </c>
      <c r="D514" s="44" t="s">
        <v>1295</v>
      </c>
      <c r="E514" s="38" t="s">
        <v>1296</v>
      </c>
      <c r="F514" s="38" t="s">
        <v>1297</v>
      </c>
    </row>
    <row r="515" spans="1:6">
      <c r="A515" s="44" t="s">
        <v>1858</v>
      </c>
      <c r="B515" s="44" t="s">
        <v>1403</v>
      </c>
      <c r="C515" s="44" t="s">
        <v>1316</v>
      </c>
      <c r="D515" s="44" t="s">
        <v>1317</v>
      </c>
      <c r="E515" s="38" t="s">
        <v>1318</v>
      </c>
      <c r="F515" s="38" t="s">
        <v>1319</v>
      </c>
    </row>
    <row r="516" spans="1:6">
      <c r="A516" s="44" t="s">
        <v>1859</v>
      </c>
      <c r="B516" s="44" t="s">
        <v>1341</v>
      </c>
      <c r="C516" s="44" t="s">
        <v>1330</v>
      </c>
      <c r="D516" s="44" t="s">
        <v>1282</v>
      </c>
      <c r="E516" s="38" t="s">
        <v>1283</v>
      </c>
      <c r="F516" s="38" t="s">
        <v>1284</v>
      </c>
    </row>
    <row r="517" spans="1:6">
      <c r="A517" s="44" t="s">
        <v>1860</v>
      </c>
      <c r="B517" s="44" t="s">
        <v>1411</v>
      </c>
      <c r="C517" s="44" t="s">
        <v>1392</v>
      </c>
      <c r="D517" s="44" t="s">
        <v>1288</v>
      </c>
      <c r="E517" s="38" t="s">
        <v>1289</v>
      </c>
      <c r="F517" s="38" t="s">
        <v>1290</v>
      </c>
    </row>
    <row r="518" spans="1:6">
      <c r="A518" s="44" t="s">
        <v>699</v>
      </c>
      <c r="B518" s="44" t="s">
        <v>1359</v>
      </c>
      <c r="C518" s="44" t="s">
        <v>1311</v>
      </c>
      <c r="D518" s="44" t="s">
        <v>1301</v>
      </c>
      <c r="E518" s="38" t="s">
        <v>1302</v>
      </c>
      <c r="F518" s="38" t="s">
        <v>1303</v>
      </c>
    </row>
    <row r="519" spans="1:6">
      <c r="A519" s="44" t="s">
        <v>1861</v>
      </c>
      <c r="B519" s="44" t="s">
        <v>1324</v>
      </c>
      <c r="C519" s="44" t="s">
        <v>1294</v>
      </c>
      <c r="D519" s="44" t="s">
        <v>1295</v>
      </c>
      <c r="E519" s="38" t="s">
        <v>1296</v>
      </c>
      <c r="F519" s="38" t="s">
        <v>1297</v>
      </c>
    </row>
    <row r="520" spans="1:6">
      <c r="A520" s="44" t="s">
        <v>1862</v>
      </c>
      <c r="B520" s="44" t="s">
        <v>1280</v>
      </c>
      <c r="C520" s="44" t="s">
        <v>1281</v>
      </c>
      <c r="D520" s="44" t="s">
        <v>1282</v>
      </c>
      <c r="E520" s="38" t="s">
        <v>1283</v>
      </c>
      <c r="F520" s="38" t="s">
        <v>1284</v>
      </c>
    </row>
    <row r="521" spans="1:6">
      <c r="A521" s="44" t="s">
        <v>1863</v>
      </c>
      <c r="B521" s="44" t="s">
        <v>1375</v>
      </c>
      <c r="C521" s="44" t="s">
        <v>1281</v>
      </c>
      <c r="D521" s="44" t="s">
        <v>1282</v>
      </c>
      <c r="E521" s="38" t="s">
        <v>1283</v>
      </c>
      <c r="F521" s="38" t="s">
        <v>1284</v>
      </c>
    </row>
    <row r="522" spans="1:6">
      <c r="A522" s="44" t="s">
        <v>1864</v>
      </c>
      <c r="B522" s="44" t="s">
        <v>1324</v>
      </c>
      <c r="C522" s="44" t="s">
        <v>1294</v>
      </c>
      <c r="D522" s="44" t="s">
        <v>1295</v>
      </c>
      <c r="E522" s="38" t="s">
        <v>1296</v>
      </c>
      <c r="F522" s="38" t="s">
        <v>1297</v>
      </c>
    </row>
    <row r="523" spans="1:6">
      <c r="A523" s="44" t="s">
        <v>1865</v>
      </c>
      <c r="B523" s="44" t="s">
        <v>1450</v>
      </c>
      <c r="C523" s="44" t="s">
        <v>1300</v>
      </c>
      <c r="D523" s="44" t="s">
        <v>1301</v>
      </c>
      <c r="E523" s="38" t="s">
        <v>1302</v>
      </c>
      <c r="F523" s="38" t="s">
        <v>1303</v>
      </c>
    </row>
    <row r="524" spans="1:6">
      <c r="A524" s="44" t="s">
        <v>1866</v>
      </c>
      <c r="B524" s="44" t="s">
        <v>1350</v>
      </c>
      <c r="C524" s="44" t="s">
        <v>1300</v>
      </c>
      <c r="D524" s="44" t="s">
        <v>1301</v>
      </c>
      <c r="E524" s="38" t="s">
        <v>1302</v>
      </c>
      <c r="F524" s="38" t="s">
        <v>1303</v>
      </c>
    </row>
    <row r="525" spans="1:6">
      <c r="A525" s="44" t="s">
        <v>1867</v>
      </c>
      <c r="B525" s="44" t="s">
        <v>1339</v>
      </c>
      <c r="C525" s="44" t="s">
        <v>1281</v>
      </c>
      <c r="D525" s="44" t="s">
        <v>1282</v>
      </c>
      <c r="E525" s="38" t="s">
        <v>1283</v>
      </c>
      <c r="F525" s="38" t="s">
        <v>1284</v>
      </c>
    </row>
    <row r="526" spans="1:6">
      <c r="A526" s="44" t="s">
        <v>1868</v>
      </c>
      <c r="B526" s="44" t="s">
        <v>1341</v>
      </c>
      <c r="C526" s="44" t="s">
        <v>1330</v>
      </c>
      <c r="D526" s="44" t="s">
        <v>1282</v>
      </c>
      <c r="E526" s="38" t="s">
        <v>1283</v>
      </c>
      <c r="F526" s="38" t="s">
        <v>1284</v>
      </c>
    </row>
    <row r="527" spans="1:6">
      <c r="A527" s="44" t="s">
        <v>1528</v>
      </c>
      <c r="B527" s="44" t="s">
        <v>1528</v>
      </c>
      <c r="C527" s="44" t="s">
        <v>1330</v>
      </c>
      <c r="D527" s="44" t="s">
        <v>1282</v>
      </c>
      <c r="E527" s="38" t="s">
        <v>1283</v>
      </c>
      <c r="F527" s="38" t="s">
        <v>1284</v>
      </c>
    </row>
    <row r="528" spans="1:6">
      <c r="A528" s="44" t="s">
        <v>1869</v>
      </c>
      <c r="B528" s="44" t="s">
        <v>1399</v>
      </c>
      <c r="C528" s="44" t="s">
        <v>1305</v>
      </c>
      <c r="D528" s="44" t="s">
        <v>1306</v>
      </c>
      <c r="E528" s="38" t="s">
        <v>1307</v>
      </c>
      <c r="F528" s="38" t="s">
        <v>1308</v>
      </c>
    </row>
    <row r="529" spans="1:6">
      <c r="A529" s="44" t="s">
        <v>1870</v>
      </c>
      <c r="B529" s="44" t="s">
        <v>1403</v>
      </c>
      <c r="C529" s="44" t="s">
        <v>1316</v>
      </c>
      <c r="D529" s="44" t="s">
        <v>1317</v>
      </c>
      <c r="E529" s="38" t="s">
        <v>1318</v>
      </c>
      <c r="F529" s="38" t="s">
        <v>1319</v>
      </c>
    </row>
    <row r="530" spans="1:6">
      <c r="A530" s="44" t="s">
        <v>1871</v>
      </c>
      <c r="B530" s="44" t="s">
        <v>1482</v>
      </c>
      <c r="C530" s="44" t="s">
        <v>1334</v>
      </c>
      <c r="D530" s="44" t="s">
        <v>1295</v>
      </c>
      <c r="E530" s="38" t="s">
        <v>1296</v>
      </c>
      <c r="F530" s="38" t="s">
        <v>1297</v>
      </c>
    </row>
    <row r="531" spans="1:6">
      <c r="A531" s="44" t="s">
        <v>1872</v>
      </c>
      <c r="B531" s="44" t="s">
        <v>1627</v>
      </c>
      <c r="C531" s="44" t="s">
        <v>1316</v>
      </c>
      <c r="D531" s="44" t="s">
        <v>1317</v>
      </c>
      <c r="E531" s="38" t="s">
        <v>1318</v>
      </c>
      <c r="F531" s="38" t="s">
        <v>1319</v>
      </c>
    </row>
    <row r="532" spans="1:6">
      <c r="A532" s="44" t="s">
        <v>1873</v>
      </c>
      <c r="B532" s="44" t="s">
        <v>1828</v>
      </c>
      <c r="C532" s="44" t="s">
        <v>1311</v>
      </c>
      <c r="D532" s="44" t="s">
        <v>1301</v>
      </c>
      <c r="E532" s="38" t="s">
        <v>1302</v>
      </c>
      <c r="F532" s="38" t="s">
        <v>1303</v>
      </c>
    </row>
    <row r="533" spans="1:6">
      <c r="A533" s="44" t="s">
        <v>1874</v>
      </c>
      <c r="B533" s="44" t="s">
        <v>1357</v>
      </c>
      <c r="C533" s="44" t="s">
        <v>1348</v>
      </c>
      <c r="D533" s="44" t="s">
        <v>1295</v>
      </c>
      <c r="E533" s="38" t="s">
        <v>1296</v>
      </c>
      <c r="F533" s="38" t="s">
        <v>1297</v>
      </c>
    </row>
    <row r="534" spans="1:6">
      <c r="A534" s="44" t="s">
        <v>1875</v>
      </c>
      <c r="B534" s="44" t="s">
        <v>1280</v>
      </c>
      <c r="C534" s="44" t="s">
        <v>1281</v>
      </c>
      <c r="D534" s="44" t="s">
        <v>1282</v>
      </c>
      <c r="E534" s="38" t="s">
        <v>1283</v>
      </c>
      <c r="F534" s="38" t="s">
        <v>1284</v>
      </c>
    </row>
    <row r="535" spans="1:6">
      <c r="A535" s="44" t="s">
        <v>1876</v>
      </c>
      <c r="B535" s="44" t="s">
        <v>1343</v>
      </c>
      <c r="C535" s="44" t="s">
        <v>1334</v>
      </c>
      <c r="D535" s="44" t="s">
        <v>1295</v>
      </c>
      <c r="E535" s="38" t="s">
        <v>1296</v>
      </c>
      <c r="F535" s="38" t="s">
        <v>1297</v>
      </c>
    </row>
    <row r="536" spans="1:6">
      <c r="A536" s="44" t="s">
        <v>1877</v>
      </c>
      <c r="B536" s="44" t="s">
        <v>1459</v>
      </c>
      <c r="C536" s="44" t="s">
        <v>1281</v>
      </c>
      <c r="D536" s="44" t="s">
        <v>1282</v>
      </c>
      <c r="E536" s="38" t="s">
        <v>1283</v>
      </c>
      <c r="F536" s="38" t="s">
        <v>1284</v>
      </c>
    </row>
    <row r="537" spans="1:6">
      <c r="A537" s="44" t="s">
        <v>1878</v>
      </c>
      <c r="B537" s="44" t="s">
        <v>1329</v>
      </c>
      <c r="C537" s="44" t="s">
        <v>1330</v>
      </c>
      <c r="D537" s="44" t="s">
        <v>1282</v>
      </c>
      <c r="E537" s="38" t="s">
        <v>1283</v>
      </c>
      <c r="F537" s="38" t="s">
        <v>1284</v>
      </c>
    </row>
    <row r="538" spans="1:6">
      <c r="A538" s="44" t="s">
        <v>1879</v>
      </c>
      <c r="B538" s="44" t="s">
        <v>1373</v>
      </c>
      <c r="C538" s="44" t="s">
        <v>1311</v>
      </c>
      <c r="D538" s="44" t="s">
        <v>1301</v>
      </c>
      <c r="E538" s="38" t="s">
        <v>1302</v>
      </c>
      <c r="F538" s="38" t="s">
        <v>1303</v>
      </c>
    </row>
    <row r="539" spans="1:6">
      <c r="A539" s="44" t="s">
        <v>1880</v>
      </c>
      <c r="B539" s="44" t="s">
        <v>1337</v>
      </c>
      <c r="C539" s="44" t="s">
        <v>1322</v>
      </c>
      <c r="D539" s="44" t="s">
        <v>1306</v>
      </c>
      <c r="E539" s="38" t="s">
        <v>1307</v>
      </c>
      <c r="F539" s="38" t="s">
        <v>1308</v>
      </c>
    </row>
    <row r="540" spans="1:6">
      <c r="A540" s="44" t="s">
        <v>1881</v>
      </c>
      <c r="B540" s="44" t="s">
        <v>1292</v>
      </c>
      <c r="C540" s="44" t="s">
        <v>1287</v>
      </c>
      <c r="D540" s="44" t="s">
        <v>1288</v>
      </c>
      <c r="E540" s="38" t="s">
        <v>1289</v>
      </c>
      <c r="F540" s="38" t="s">
        <v>1290</v>
      </c>
    </row>
    <row r="541" spans="1:6">
      <c r="A541" s="44" t="s">
        <v>1882</v>
      </c>
      <c r="B541" s="44" t="s">
        <v>1292</v>
      </c>
      <c r="C541" s="44" t="s">
        <v>1287</v>
      </c>
      <c r="D541" s="44" t="s">
        <v>1288</v>
      </c>
      <c r="E541" s="38" t="s">
        <v>1289</v>
      </c>
      <c r="F541" s="38" t="s">
        <v>1290</v>
      </c>
    </row>
    <row r="542" spans="1:6">
      <c r="A542" s="44" t="s">
        <v>1883</v>
      </c>
      <c r="B542" s="44" t="s">
        <v>1315</v>
      </c>
      <c r="C542" s="44" t="s">
        <v>1316</v>
      </c>
      <c r="D542" s="44" t="s">
        <v>1317</v>
      </c>
      <c r="E542" s="38" t="s">
        <v>1318</v>
      </c>
      <c r="F542" s="38" t="s">
        <v>1319</v>
      </c>
    </row>
    <row r="543" spans="1:6">
      <c r="A543" s="44" t="s">
        <v>1884</v>
      </c>
      <c r="B543" s="44" t="s">
        <v>1341</v>
      </c>
      <c r="C543" s="44" t="s">
        <v>1330</v>
      </c>
      <c r="D543" s="44" t="s">
        <v>1282</v>
      </c>
      <c r="E543" s="38" t="s">
        <v>1283</v>
      </c>
      <c r="F543" s="38" t="s">
        <v>1284</v>
      </c>
    </row>
    <row r="544" spans="1:6">
      <c r="A544" s="44" t="s">
        <v>704</v>
      </c>
      <c r="B544" s="44" t="s">
        <v>1399</v>
      </c>
      <c r="C544" s="44" t="s">
        <v>1305</v>
      </c>
      <c r="D544" s="44" t="s">
        <v>1306</v>
      </c>
      <c r="E544" s="38" t="s">
        <v>1307</v>
      </c>
      <c r="F544" s="38" t="s">
        <v>1308</v>
      </c>
    </row>
    <row r="545" spans="1:6">
      <c r="A545" s="44" t="s">
        <v>1395</v>
      </c>
      <c r="B545" s="44" t="s">
        <v>1395</v>
      </c>
      <c r="C545" s="44" t="s">
        <v>1305</v>
      </c>
      <c r="D545" s="44" t="s">
        <v>1306</v>
      </c>
      <c r="E545" s="38" t="s">
        <v>1307</v>
      </c>
      <c r="F545" s="38" t="s">
        <v>1308</v>
      </c>
    </row>
    <row r="546" spans="1:6">
      <c r="A546" s="44" t="s">
        <v>1885</v>
      </c>
      <c r="B546" s="44" t="s">
        <v>1359</v>
      </c>
      <c r="C546" s="44" t="s">
        <v>1311</v>
      </c>
      <c r="D546" s="44" t="s">
        <v>1301</v>
      </c>
      <c r="E546" s="38" t="s">
        <v>1302</v>
      </c>
      <c r="F546" s="38" t="s">
        <v>1303</v>
      </c>
    </row>
    <row r="547" spans="1:6">
      <c r="A547" s="44" t="s">
        <v>1886</v>
      </c>
      <c r="B547" s="44" t="s">
        <v>1551</v>
      </c>
      <c r="C547" s="44" t="s">
        <v>1311</v>
      </c>
      <c r="D547" s="44" t="s">
        <v>1301</v>
      </c>
      <c r="E547" s="38" t="s">
        <v>1302</v>
      </c>
      <c r="F547" s="38" t="s">
        <v>1303</v>
      </c>
    </row>
    <row r="548" spans="1:6">
      <c r="A548" s="44" t="s">
        <v>1887</v>
      </c>
      <c r="B548" s="44" t="s">
        <v>1551</v>
      </c>
      <c r="C548" s="44" t="s">
        <v>1311</v>
      </c>
      <c r="D548" s="44" t="s">
        <v>1301</v>
      </c>
      <c r="E548" s="38" t="s">
        <v>1302</v>
      </c>
      <c r="F548" s="38" t="s">
        <v>1303</v>
      </c>
    </row>
    <row r="549" spans="1:6">
      <c r="A549" s="44" t="s">
        <v>1888</v>
      </c>
      <c r="B549" s="44" t="s">
        <v>1341</v>
      </c>
      <c r="C549" s="44" t="s">
        <v>1330</v>
      </c>
      <c r="D549" s="44" t="s">
        <v>1282</v>
      </c>
      <c r="E549" s="38" t="s">
        <v>1283</v>
      </c>
      <c r="F549" s="38" t="s">
        <v>1284</v>
      </c>
    </row>
    <row r="550" spans="1:6">
      <c r="A550" s="44" t="s">
        <v>1889</v>
      </c>
      <c r="B550" s="44" t="s">
        <v>1341</v>
      </c>
      <c r="C550" s="44" t="s">
        <v>1330</v>
      </c>
      <c r="D550" s="44" t="s">
        <v>1282</v>
      </c>
      <c r="E550" s="38" t="s">
        <v>1283</v>
      </c>
      <c r="F550" s="38" t="s">
        <v>1284</v>
      </c>
    </row>
    <row r="551" spans="1:6">
      <c r="A551" s="44" t="s">
        <v>1890</v>
      </c>
      <c r="B551" s="44" t="s">
        <v>1341</v>
      </c>
      <c r="C551" s="44" t="s">
        <v>1330</v>
      </c>
      <c r="D551" s="44" t="s">
        <v>1282</v>
      </c>
      <c r="E551" s="38" t="s">
        <v>1283</v>
      </c>
      <c r="F551" s="38" t="s">
        <v>1284</v>
      </c>
    </row>
    <row r="552" spans="1:6">
      <c r="A552" s="44" t="s">
        <v>1891</v>
      </c>
      <c r="B552" s="44" t="s">
        <v>1341</v>
      </c>
      <c r="C552" s="44" t="s">
        <v>1330</v>
      </c>
      <c r="D552" s="44" t="s">
        <v>1282</v>
      </c>
      <c r="E552" s="38" t="s">
        <v>1283</v>
      </c>
      <c r="F552" s="38" t="s">
        <v>1284</v>
      </c>
    </row>
    <row r="553" spans="1:6">
      <c r="A553" s="44" t="s">
        <v>1892</v>
      </c>
      <c r="B553" s="44" t="s">
        <v>1585</v>
      </c>
      <c r="C553" s="44" t="s">
        <v>1322</v>
      </c>
      <c r="D553" s="44" t="s">
        <v>1306</v>
      </c>
      <c r="E553" s="38" t="s">
        <v>1307</v>
      </c>
      <c r="F553" s="38" t="s">
        <v>1308</v>
      </c>
    </row>
    <row r="554" spans="1:6">
      <c r="A554" s="44" t="s">
        <v>1893</v>
      </c>
      <c r="B554" s="44" t="s">
        <v>1554</v>
      </c>
      <c r="C554" s="44" t="s">
        <v>1316</v>
      </c>
      <c r="D554" s="44" t="s">
        <v>1317</v>
      </c>
      <c r="E554" s="38" t="s">
        <v>1318</v>
      </c>
      <c r="F554" s="38" t="s">
        <v>1319</v>
      </c>
    </row>
    <row r="555" spans="1:6">
      <c r="A555" s="44" t="s">
        <v>1894</v>
      </c>
      <c r="B555" s="44" t="s">
        <v>1442</v>
      </c>
      <c r="C555" s="44" t="s">
        <v>1281</v>
      </c>
      <c r="D555" s="44" t="s">
        <v>1282</v>
      </c>
      <c r="E555" s="38" t="s">
        <v>1283</v>
      </c>
      <c r="F555" s="38" t="s">
        <v>1284</v>
      </c>
    </row>
    <row r="556" spans="1:6">
      <c r="A556" s="44" t="s">
        <v>708</v>
      </c>
      <c r="B556" s="44" t="s">
        <v>1457</v>
      </c>
      <c r="C556" s="44" t="s">
        <v>1330</v>
      </c>
      <c r="D556" s="44" t="s">
        <v>1282</v>
      </c>
      <c r="E556" s="38" t="s">
        <v>1283</v>
      </c>
      <c r="F556" s="38" t="s">
        <v>1284</v>
      </c>
    </row>
    <row r="557" spans="1:6">
      <c r="A557" s="44" t="s">
        <v>1895</v>
      </c>
      <c r="B557" s="44" t="s">
        <v>1375</v>
      </c>
      <c r="C557" s="44" t="s">
        <v>1281</v>
      </c>
      <c r="D557" s="44" t="s">
        <v>1282</v>
      </c>
      <c r="E557" s="38" t="s">
        <v>1283</v>
      </c>
      <c r="F557" s="38" t="s">
        <v>1284</v>
      </c>
    </row>
    <row r="558" spans="1:6">
      <c r="A558" s="44" t="s">
        <v>1896</v>
      </c>
      <c r="B558" s="44" t="s">
        <v>1610</v>
      </c>
      <c r="C558" s="44" t="s">
        <v>1300</v>
      </c>
      <c r="D558" s="44" t="s">
        <v>1301</v>
      </c>
      <c r="E558" s="38" t="s">
        <v>1302</v>
      </c>
      <c r="F558" s="38" t="s">
        <v>1303</v>
      </c>
    </row>
    <row r="559" spans="1:6">
      <c r="A559" s="44" t="s">
        <v>1897</v>
      </c>
      <c r="B559" s="44" t="s">
        <v>1416</v>
      </c>
      <c r="C559" s="44" t="s">
        <v>1327</v>
      </c>
      <c r="D559" s="44" t="s">
        <v>1288</v>
      </c>
      <c r="E559" s="38" t="s">
        <v>1289</v>
      </c>
      <c r="F559" s="38" t="s">
        <v>1290</v>
      </c>
    </row>
    <row r="560" spans="1:6">
      <c r="A560" s="44" t="s">
        <v>1898</v>
      </c>
      <c r="B560" s="44" t="s">
        <v>1493</v>
      </c>
      <c r="C560" s="44" t="s">
        <v>1287</v>
      </c>
      <c r="D560" s="44" t="s">
        <v>1288</v>
      </c>
      <c r="E560" s="38" t="s">
        <v>1289</v>
      </c>
      <c r="F560" s="38" t="s">
        <v>1290</v>
      </c>
    </row>
    <row r="561" spans="1:6">
      <c r="A561" s="44" t="s">
        <v>1899</v>
      </c>
      <c r="B561" s="44" t="s">
        <v>1405</v>
      </c>
      <c r="C561" s="44" t="s">
        <v>1294</v>
      </c>
      <c r="D561" s="44" t="s">
        <v>1295</v>
      </c>
      <c r="E561" s="38" t="s">
        <v>1296</v>
      </c>
      <c r="F561" s="38" t="s">
        <v>1297</v>
      </c>
    </row>
    <row r="562" spans="1:6">
      <c r="A562" s="44" t="s">
        <v>1900</v>
      </c>
      <c r="B562" s="44" t="s">
        <v>1405</v>
      </c>
      <c r="C562" s="44" t="s">
        <v>1294</v>
      </c>
      <c r="D562" s="44" t="s">
        <v>1295</v>
      </c>
      <c r="E562" s="38" t="s">
        <v>1296</v>
      </c>
      <c r="F562" s="38" t="s">
        <v>1297</v>
      </c>
    </row>
    <row r="563" spans="1:6">
      <c r="A563" s="44" t="s">
        <v>712</v>
      </c>
      <c r="B563" s="44" t="s">
        <v>1519</v>
      </c>
      <c r="C563" s="44" t="s">
        <v>1327</v>
      </c>
      <c r="D563" s="44" t="s">
        <v>1288</v>
      </c>
      <c r="E563" s="38" t="s">
        <v>1289</v>
      </c>
      <c r="F563" s="38" t="s">
        <v>1290</v>
      </c>
    </row>
    <row r="564" spans="1:6">
      <c r="A564" s="44" t="s">
        <v>1901</v>
      </c>
      <c r="B564" s="44" t="s">
        <v>1437</v>
      </c>
      <c r="C564" s="44" t="s">
        <v>1392</v>
      </c>
      <c r="D564" s="44" t="s">
        <v>1288</v>
      </c>
      <c r="E564" s="38" t="s">
        <v>1289</v>
      </c>
      <c r="F564" s="38" t="s">
        <v>1290</v>
      </c>
    </row>
    <row r="565" spans="1:6">
      <c r="A565" s="44" t="s">
        <v>1902</v>
      </c>
      <c r="B565" s="44" t="s">
        <v>1437</v>
      </c>
      <c r="C565" s="44" t="s">
        <v>1392</v>
      </c>
      <c r="D565" s="44" t="s">
        <v>1288</v>
      </c>
      <c r="E565" s="38" t="s">
        <v>1289</v>
      </c>
      <c r="F565" s="38" t="s">
        <v>1290</v>
      </c>
    </row>
    <row r="566" spans="1:6">
      <c r="A566" s="44" t="s">
        <v>1903</v>
      </c>
      <c r="B566" s="44" t="s">
        <v>1519</v>
      </c>
      <c r="C566" s="44" t="s">
        <v>1327</v>
      </c>
      <c r="D566" s="44" t="s">
        <v>1288</v>
      </c>
      <c r="E566" s="38" t="s">
        <v>1289</v>
      </c>
      <c r="F566" s="38" t="s">
        <v>1290</v>
      </c>
    </row>
    <row r="567" spans="1:6">
      <c r="A567" s="44" t="s">
        <v>1904</v>
      </c>
      <c r="B567" s="44" t="s">
        <v>1347</v>
      </c>
      <c r="C567" s="44" t="s">
        <v>1348</v>
      </c>
      <c r="D567" s="44" t="s">
        <v>1295</v>
      </c>
      <c r="E567" s="38" t="s">
        <v>1296</v>
      </c>
      <c r="F567" s="38" t="s">
        <v>1297</v>
      </c>
    </row>
    <row r="568" spans="1:6">
      <c r="A568" s="44" t="s">
        <v>1905</v>
      </c>
      <c r="B568" s="44" t="s">
        <v>1347</v>
      </c>
      <c r="C568" s="44" t="s">
        <v>1348</v>
      </c>
      <c r="D568" s="44" t="s">
        <v>1295</v>
      </c>
      <c r="E568" s="38" t="s">
        <v>1296</v>
      </c>
      <c r="F568" s="38" t="s">
        <v>1297</v>
      </c>
    </row>
    <row r="569" spans="1:6">
      <c r="A569" s="44" t="s">
        <v>1519</v>
      </c>
      <c r="B569" s="44" t="s">
        <v>1519</v>
      </c>
      <c r="C569" s="44" t="s">
        <v>1327</v>
      </c>
      <c r="D569" s="44" t="s">
        <v>1288</v>
      </c>
      <c r="E569" s="38" t="s">
        <v>1289</v>
      </c>
      <c r="F569" s="38" t="s">
        <v>1290</v>
      </c>
    </row>
    <row r="570" spans="1:6">
      <c r="A570" s="44" t="s">
        <v>1906</v>
      </c>
      <c r="B570" s="44" t="s">
        <v>1333</v>
      </c>
      <c r="C570" s="44" t="s">
        <v>1334</v>
      </c>
      <c r="D570" s="44" t="s">
        <v>1295</v>
      </c>
      <c r="E570" s="38" t="s">
        <v>1296</v>
      </c>
      <c r="F570" s="38" t="s">
        <v>1297</v>
      </c>
    </row>
    <row r="571" spans="1:6">
      <c r="A571" s="44" t="s">
        <v>1907</v>
      </c>
      <c r="B571" s="44" t="s">
        <v>1519</v>
      </c>
      <c r="C571" s="44" t="s">
        <v>1327</v>
      </c>
      <c r="D571" s="44" t="s">
        <v>1288</v>
      </c>
      <c r="E571" s="38" t="s">
        <v>1289</v>
      </c>
      <c r="F571" s="38" t="s">
        <v>1290</v>
      </c>
    </row>
    <row r="572" spans="1:6">
      <c r="A572" s="44" t="s">
        <v>1908</v>
      </c>
      <c r="B572" s="44" t="s">
        <v>1627</v>
      </c>
      <c r="C572" s="44" t="s">
        <v>1316</v>
      </c>
      <c r="D572" s="44" t="s">
        <v>1317</v>
      </c>
      <c r="E572" s="38" t="s">
        <v>1318</v>
      </c>
      <c r="F572" s="38" t="s">
        <v>1319</v>
      </c>
    </row>
    <row r="573" spans="1:6">
      <c r="A573" s="44" t="s">
        <v>1909</v>
      </c>
      <c r="B573" s="44" t="s">
        <v>1535</v>
      </c>
      <c r="C573" s="44" t="s">
        <v>1330</v>
      </c>
      <c r="D573" s="44" t="s">
        <v>1282</v>
      </c>
      <c r="E573" s="38" t="s">
        <v>1283</v>
      </c>
      <c r="F573" s="38" t="s">
        <v>1284</v>
      </c>
    </row>
    <row r="574" spans="1:6">
      <c r="A574" s="44" t="s">
        <v>1910</v>
      </c>
      <c r="B574" s="44" t="s">
        <v>1459</v>
      </c>
      <c r="C574" s="44" t="s">
        <v>1281</v>
      </c>
      <c r="D574" s="44" t="s">
        <v>1282</v>
      </c>
      <c r="E574" s="38" t="s">
        <v>1283</v>
      </c>
      <c r="F574" s="38" t="s">
        <v>1284</v>
      </c>
    </row>
    <row r="575" spans="1:6">
      <c r="A575" s="44" t="s">
        <v>1911</v>
      </c>
      <c r="B575" s="44" t="s">
        <v>1326</v>
      </c>
      <c r="C575" s="44" t="s">
        <v>1327</v>
      </c>
      <c r="D575" s="44" t="s">
        <v>1288</v>
      </c>
      <c r="E575" s="38" t="s">
        <v>1289</v>
      </c>
      <c r="F575" s="38" t="s">
        <v>1290</v>
      </c>
    </row>
    <row r="576" spans="1:6">
      <c r="A576" s="44" t="s">
        <v>1912</v>
      </c>
      <c r="B576" s="44" t="s">
        <v>1341</v>
      </c>
      <c r="C576" s="44" t="s">
        <v>1330</v>
      </c>
      <c r="D576" s="44" t="s">
        <v>1282</v>
      </c>
      <c r="E576" s="38" t="s">
        <v>1283</v>
      </c>
      <c r="F576" s="38" t="s">
        <v>1284</v>
      </c>
    </row>
    <row r="577" spans="1:6">
      <c r="A577" s="44" t="s">
        <v>1913</v>
      </c>
      <c r="B577" s="44" t="s">
        <v>1472</v>
      </c>
      <c r="C577" s="44" t="s">
        <v>1305</v>
      </c>
      <c r="D577" s="44" t="s">
        <v>1306</v>
      </c>
      <c r="E577" s="38" t="s">
        <v>1307</v>
      </c>
      <c r="F577" s="38" t="s">
        <v>1308</v>
      </c>
    </row>
    <row r="578" spans="1:6">
      <c r="A578" s="44" t="s">
        <v>1914</v>
      </c>
      <c r="B578" s="44" t="s">
        <v>1326</v>
      </c>
      <c r="C578" s="44" t="s">
        <v>1327</v>
      </c>
      <c r="D578" s="44" t="s">
        <v>1288</v>
      </c>
      <c r="E578" s="38" t="s">
        <v>1289</v>
      </c>
      <c r="F578" s="38" t="s">
        <v>1290</v>
      </c>
    </row>
    <row r="579" spans="1:6">
      <c r="A579" s="44" t="s">
        <v>1915</v>
      </c>
      <c r="B579" s="44" t="s">
        <v>1399</v>
      </c>
      <c r="C579" s="44" t="s">
        <v>1305</v>
      </c>
      <c r="D579" s="44" t="s">
        <v>1306</v>
      </c>
      <c r="E579" s="38" t="s">
        <v>1307</v>
      </c>
      <c r="F579" s="38" t="s">
        <v>1308</v>
      </c>
    </row>
    <row r="580" spans="1:6">
      <c r="A580" s="44" t="s">
        <v>717</v>
      </c>
      <c r="B580" s="44" t="s">
        <v>1519</v>
      </c>
      <c r="C580" s="44" t="s">
        <v>1327</v>
      </c>
      <c r="D580" s="44" t="s">
        <v>1288</v>
      </c>
      <c r="E580" s="38" t="s">
        <v>1289</v>
      </c>
      <c r="F580" s="38" t="s">
        <v>1290</v>
      </c>
    </row>
    <row r="581" spans="1:6">
      <c r="A581" s="44" t="s">
        <v>726</v>
      </c>
      <c r="B581" s="44" t="s">
        <v>1495</v>
      </c>
      <c r="C581" s="44" t="s">
        <v>1281</v>
      </c>
      <c r="D581" s="44" t="s">
        <v>1282</v>
      </c>
      <c r="E581" s="38" t="s">
        <v>1283</v>
      </c>
      <c r="F581" s="38" t="s">
        <v>1284</v>
      </c>
    </row>
    <row r="582" spans="1:6">
      <c r="A582" s="44" t="s">
        <v>1916</v>
      </c>
      <c r="B582" s="44" t="s">
        <v>1519</v>
      </c>
      <c r="C582" s="44" t="s">
        <v>1327</v>
      </c>
      <c r="D582" s="44" t="s">
        <v>1288</v>
      </c>
      <c r="E582" s="38" t="s">
        <v>1289</v>
      </c>
      <c r="F582" s="38" t="s">
        <v>1290</v>
      </c>
    </row>
    <row r="583" spans="1:6">
      <c r="A583" s="44" t="s">
        <v>1917</v>
      </c>
      <c r="B583" s="44" t="s">
        <v>1574</v>
      </c>
      <c r="C583" s="44" t="s">
        <v>1316</v>
      </c>
      <c r="D583" s="44" t="s">
        <v>1317</v>
      </c>
      <c r="E583" s="38" t="s">
        <v>1318</v>
      </c>
      <c r="F583" s="38" t="s">
        <v>1319</v>
      </c>
    </row>
    <row r="584" spans="1:6">
      <c r="A584" s="44" t="s">
        <v>1918</v>
      </c>
      <c r="B584" s="44" t="s">
        <v>1636</v>
      </c>
      <c r="C584" s="44" t="s">
        <v>1392</v>
      </c>
      <c r="D584" s="44" t="s">
        <v>1288</v>
      </c>
      <c r="E584" s="38" t="s">
        <v>1289</v>
      </c>
      <c r="F584" s="38" t="s">
        <v>1290</v>
      </c>
    </row>
    <row r="585" spans="1:6">
      <c r="A585" s="44" t="s">
        <v>1919</v>
      </c>
      <c r="B585" s="44" t="s">
        <v>1385</v>
      </c>
      <c r="C585" s="44" t="s">
        <v>1300</v>
      </c>
      <c r="D585" s="44" t="s">
        <v>1301</v>
      </c>
      <c r="E585" s="38" t="s">
        <v>1302</v>
      </c>
      <c r="F585" s="38" t="s">
        <v>1303</v>
      </c>
    </row>
    <row r="586" spans="1:6">
      <c r="A586" s="44" t="s">
        <v>1420</v>
      </c>
      <c r="B586" s="44" t="s">
        <v>1420</v>
      </c>
      <c r="C586" s="44" t="s">
        <v>1316</v>
      </c>
      <c r="D586" s="44" t="s">
        <v>1317</v>
      </c>
      <c r="E586" s="38" t="s">
        <v>1318</v>
      </c>
      <c r="F586" s="38" t="s">
        <v>1319</v>
      </c>
    </row>
    <row r="587" spans="1:6">
      <c r="A587" s="44" t="s">
        <v>1920</v>
      </c>
      <c r="B587" s="44" t="s">
        <v>1454</v>
      </c>
      <c r="C587" s="44" t="s">
        <v>1392</v>
      </c>
      <c r="D587" s="44" t="s">
        <v>1288</v>
      </c>
      <c r="E587" s="38" t="s">
        <v>1289</v>
      </c>
      <c r="F587" s="38" t="s">
        <v>1290</v>
      </c>
    </row>
    <row r="588" spans="1:6">
      <c r="A588" s="44" t="s">
        <v>1921</v>
      </c>
      <c r="B588" s="44" t="s">
        <v>1395</v>
      </c>
      <c r="C588" s="44" t="s">
        <v>1305</v>
      </c>
      <c r="D588" s="44" t="s">
        <v>1306</v>
      </c>
      <c r="E588" s="38" t="s">
        <v>1307</v>
      </c>
      <c r="F588" s="38" t="s">
        <v>1308</v>
      </c>
    </row>
    <row r="589" spans="1:6">
      <c r="A589" s="44" t="s">
        <v>1922</v>
      </c>
      <c r="B589" s="44" t="s">
        <v>1280</v>
      </c>
      <c r="C589" s="44" t="s">
        <v>1281</v>
      </c>
      <c r="D589" s="44" t="s">
        <v>1282</v>
      </c>
      <c r="E589" s="38" t="s">
        <v>1283</v>
      </c>
      <c r="F589" s="38" t="s">
        <v>1284</v>
      </c>
    </row>
    <row r="590" spans="1:6">
      <c r="A590" s="44" t="s">
        <v>1923</v>
      </c>
      <c r="B590" s="44" t="s">
        <v>1280</v>
      </c>
      <c r="C590" s="44" t="s">
        <v>1281</v>
      </c>
      <c r="D590" s="44" t="s">
        <v>1282</v>
      </c>
      <c r="E590" s="38" t="s">
        <v>1283</v>
      </c>
      <c r="F590" s="38" t="s">
        <v>1284</v>
      </c>
    </row>
    <row r="591" spans="1:6">
      <c r="A591" s="44" t="s">
        <v>1924</v>
      </c>
      <c r="B591" s="44" t="s">
        <v>1437</v>
      </c>
      <c r="C591" s="44" t="s">
        <v>1392</v>
      </c>
      <c r="D591" s="44" t="s">
        <v>1288</v>
      </c>
      <c r="E591" s="38" t="s">
        <v>1289</v>
      </c>
      <c r="F591" s="38" t="s">
        <v>1290</v>
      </c>
    </row>
    <row r="592" spans="1:6">
      <c r="A592" s="44" t="s">
        <v>1925</v>
      </c>
      <c r="B592" s="44" t="s">
        <v>1292</v>
      </c>
      <c r="C592" s="44" t="s">
        <v>1287</v>
      </c>
      <c r="D592" s="44" t="s">
        <v>1288</v>
      </c>
      <c r="E592" s="38" t="s">
        <v>1289</v>
      </c>
      <c r="F592" s="38" t="s">
        <v>1290</v>
      </c>
    </row>
    <row r="593" spans="1:6">
      <c r="A593" s="44" t="s">
        <v>1926</v>
      </c>
      <c r="B593" s="44" t="s">
        <v>1493</v>
      </c>
      <c r="C593" s="44" t="s">
        <v>1287</v>
      </c>
      <c r="D593" s="44" t="s">
        <v>1288</v>
      </c>
      <c r="E593" s="38" t="s">
        <v>1289</v>
      </c>
      <c r="F593" s="38" t="s">
        <v>1290</v>
      </c>
    </row>
    <row r="594" spans="1:6">
      <c r="A594" s="44" t="s">
        <v>1927</v>
      </c>
      <c r="B594" s="44" t="s">
        <v>1421</v>
      </c>
      <c r="C594" s="44" t="s">
        <v>1322</v>
      </c>
      <c r="D594" s="44" t="s">
        <v>1306</v>
      </c>
      <c r="E594" s="38" t="s">
        <v>1307</v>
      </c>
      <c r="F594" s="38" t="s">
        <v>1308</v>
      </c>
    </row>
    <row r="595" spans="1:6">
      <c r="A595" s="44" t="s">
        <v>1928</v>
      </c>
      <c r="B595" s="44" t="s">
        <v>1393</v>
      </c>
      <c r="C595" s="44" t="s">
        <v>1311</v>
      </c>
      <c r="D595" s="44" t="s">
        <v>1301</v>
      </c>
      <c r="E595" s="38" t="s">
        <v>1302</v>
      </c>
      <c r="F595" s="38" t="s">
        <v>1303</v>
      </c>
    </row>
    <row r="596" spans="1:6">
      <c r="A596" s="44" t="s">
        <v>1929</v>
      </c>
      <c r="B596" s="44" t="s">
        <v>1310</v>
      </c>
      <c r="C596" s="44" t="s">
        <v>1311</v>
      </c>
      <c r="D596" s="44" t="s">
        <v>1301</v>
      </c>
      <c r="E596" s="38" t="s">
        <v>1302</v>
      </c>
      <c r="F596" s="38" t="s">
        <v>1303</v>
      </c>
    </row>
    <row r="597" spans="1:6">
      <c r="A597" s="44" t="s">
        <v>1930</v>
      </c>
      <c r="B597" s="44" t="s">
        <v>1341</v>
      </c>
      <c r="C597" s="44" t="s">
        <v>1330</v>
      </c>
      <c r="D597" s="44" t="s">
        <v>1282</v>
      </c>
      <c r="E597" s="38" t="s">
        <v>1283</v>
      </c>
      <c r="F597" s="38" t="s">
        <v>1284</v>
      </c>
    </row>
    <row r="598" spans="1:6">
      <c r="A598" s="44" t="s">
        <v>1931</v>
      </c>
      <c r="B598" s="44" t="s">
        <v>1326</v>
      </c>
      <c r="C598" s="44" t="s">
        <v>1327</v>
      </c>
      <c r="D598" s="44" t="s">
        <v>1288</v>
      </c>
      <c r="E598" s="38" t="s">
        <v>1289</v>
      </c>
      <c r="F598" s="38" t="s">
        <v>1290</v>
      </c>
    </row>
    <row r="599" spans="1:6">
      <c r="A599" s="44" t="s">
        <v>1932</v>
      </c>
      <c r="B599" s="44" t="s">
        <v>1353</v>
      </c>
      <c r="C599" s="44" t="s">
        <v>1281</v>
      </c>
      <c r="D599" s="44" t="s">
        <v>1282</v>
      </c>
      <c r="E599" s="38" t="s">
        <v>1283</v>
      </c>
      <c r="F599" s="38" t="s">
        <v>1284</v>
      </c>
    </row>
    <row r="600" spans="1:6">
      <c r="A600" s="44" t="s">
        <v>730</v>
      </c>
      <c r="B600" s="44" t="s">
        <v>1292</v>
      </c>
      <c r="C600" s="44" t="s">
        <v>1287</v>
      </c>
      <c r="D600" s="44" t="s">
        <v>1288</v>
      </c>
      <c r="E600" s="38" t="s">
        <v>1289</v>
      </c>
      <c r="F600" s="38" t="s">
        <v>1290</v>
      </c>
    </row>
    <row r="601" spans="1:6">
      <c r="A601" s="44" t="s">
        <v>1933</v>
      </c>
      <c r="B601" s="44" t="s">
        <v>1292</v>
      </c>
      <c r="C601" s="44" t="s">
        <v>1287</v>
      </c>
      <c r="D601" s="44" t="s">
        <v>1288</v>
      </c>
      <c r="E601" s="38" t="s">
        <v>1289</v>
      </c>
      <c r="F601" s="38" t="s">
        <v>1290</v>
      </c>
    </row>
    <row r="602" spans="1:6">
      <c r="A602" s="44" t="s">
        <v>1934</v>
      </c>
      <c r="B602" s="44" t="s">
        <v>1292</v>
      </c>
      <c r="C602" s="44" t="s">
        <v>1287</v>
      </c>
      <c r="D602" s="44" t="s">
        <v>1288</v>
      </c>
      <c r="E602" s="38" t="s">
        <v>1289</v>
      </c>
      <c r="F602" s="38" t="s">
        <v>1290</v>
      </c>
    </row>
    <row r="603" spans="1:6">
      <c r="A603" s="44" t="s">
        <v>1935</v>
      </c>
      <c r="B603" s="44" t="s">
        <v>1292</v>
      </c>
      <c r="C603" s="44" t="s">
        <v>1287</v>
      </c>
      <c r="D603" s="44" t="s">
        <v>1288</v>
      </c>
      <c r="E603" s="38" t="s">
        <v>1289</v>
      </c>
      <c r="F603" s="38" t="s">
        <v>1290</v>
      </c>
    </row>
    <row r="604" spans="1:6">
      <c r="A604" s="44" t="s">
        <v>1936</v>
      </c>
      <c r="B604" s="44" t="s">
        <v>1329</v>
      </c>
      <c r="C604" s="44" t="s">
        <v>1330</v>
      </c>
      <c r="D604" s="44" t="s">
        <v>1282</v>
      </c>
      <c r="E604" s="38" t="s">
        <v>1283</v>
      </c>
      <c r="F604" s="38" t="s">
        <v>1284</v>
      </c>
    </row>
    <row r="605" spans="1:6">
      <c r="A605" s="44" t="s">
        <v>1937</v>
      </c>
      <c r="B605" s="44" t="s">
        <v>1445</v>
      </c>
      <c r="C605" s="44" t="s">
        <v>1294</v>
      </c>
      <c r="D605" s="44" t="s">
        <v>1295</v>
      </c>
      <c r="E605" s="38" t="s">
        <v>1296</v>
      </c>
      <c r="F605" s="38" t="s">
        <v>1297</v>
      </c>
    </row>
    <row r="606" spans="1:6">
      <c r="A606" s="44" t="s">
        <v>733</v>
      </c>
      <c r="B606" s="44" t="s">
        <v>1321</v>
      </c>
      <c r="C606" s="44" t="s">
        <v>1322</v>
      </c>
      <c r="D606" s="44" t="s">
        <v>1306</v>
      </c>
      <c r="E606" s="38" t="s">
        <v>1307</v>
      </c>
      <c r="F606" s="38" t="s">
        <v>1308</v>
      </c>
    </row>
    <row r="607" spans="1:6">
      <c r="A607" s="44" t="s">
        <v>1938</v>
      </c>
      <c r="B607" s="44" t="s">
        <v>1627</v>
      </c>
      <c r="C607" s="44" t="s">
        <v>1316</v>
      </c>
      <c r="D607" s="44" t="s">
        <v>1317</v>
      </c>
      <c r="E607" s="38" t="s">
        <v>1318</v>
      </c>
      <c r="F607" s="38" t="s">
        <v>1319</v>
      </c>
    </row>
    <row r="608" spans="1:6">
      <c r="A608" s="44" t="s">
        <v>1939</v>
      </c>
      <c r="B608" s="44" t="s">
        <v>1421</v>
      </c>
      <c r="C608" s="44" t="s">
        <v>1322</v>
      </c>
      <c r="D608" s="44" t="s">
        <v>1306</v>
      </c>
      <c r="E608" s="38" t="s">
        <v>1307</v>
      </c>
      <c r="F608" s="38" t="s">
        <v>1308</v>
      </c>
    </row>
    <row r="609" spans="1:6">
      <c r="A609" s="44" t="s">
        <v>1940</v>
      </c>
      <c r="B609" s="44" t="s">
        <v>1280</v>
      </c>
      <c r="C609" s="44" t="s">
        <v>1281</v>
      </c>
      <c r="D609" s="44" t="s">
        <v>1282</v>
      </c>
      <c r="E609" s="38" t="s">
        <v>1283</v>
      </c>
      <c r="F609" s="38" t="s">
        <v>1284</v>
      </c>
    </row>
    <row r="610" spans="1:6">
      <c r="A610" s="44" t="s">
        <v>1941</v>
      </c>
      <c r="B610" s="44" t="s">
        <v>1519</v>
      </c>
      <c r="C610" s="44" t="s">
        <v>1327</v>
      </c>
      <c r="D610" s="44" t="s">
        <v>1288</v>
      </c>
      <c r="E610" s="38" t="s">
        <v>1289</v>
      </c>
      <c r="F610" s="38" t="s">
        <v>1290</v>
      </c>
    </row>
    <row r="611" spans="1:6">
      <c r="A611" s="44" t="s">
        <v>1942</v>
      </c>
      <c r="B611" s="44" t="s">
        <v>1393</v>
      </c>
      <c r="C611" s="44" t="s">
        <v>1311</v>
      </c>
      <c r="D611" s="44" t="s">
        <v>1301</v>
      </c>
      <c r="E611" s="38" t="s">
        <v>1302</v>
      </c>
      <c r="F611" s="38" t="s">
        <v>1303</v>
      </c>
    </row>
    <row r="612" spans="1:6">
      <c r="A612" s="44" t="s">
        <v>1943</v>
      </c>
      <c r="B612" s="44" t="s">
        <v>1627</v>
      </c>
      <c r="C612" s="44" t="s">
        <v>1316</v>
      </c>
      <c r="D612" s="44" t="s">
        <v>1317</v>
      </c>
      <c r="E612" s="38" t="s">
        <v>1318</v>
      </c>
      <c r="F612" s="38" t="s">
        <v>1319</v>
      </c>
    </row>
    <row r="613" spans="1:6">
      <c r="A613" s="44" t="s">
        <v>1944</v>
      </c>
      <c r="B613" s="44" t="s">
        <v>1280</v>
      </c>
      <c r="C613" s="44" t="s">
        <v>1281</v>
      </c>
      <c r="D613" s="44" t="s">
        <v>1282</v>
      </c>
      <c r="E613" s="38" t="s">
        <v>1283</v>
      </c>
      <c r="F613" s="38" t="s">
        <v>1284</v>
      </c>
    </row>
    <row r="614" spans="1:6">
      <c r="A614" s="44" t="s">
        <v>1945</v>
      </c>
      <c r="B614" s="44" t="s">
        <v>1280</v>
      </c>
      <c r="C614" s="44" t="s">
        <v>1281</v>
      </c>
      <c r="D614" s="44" t="s">
        <v>1282</v>
      </c>
      <c r="E614" s="38" t="s">
        <v>1283</v>
      </c>
      <c r="F614" s="38" t="s">
        <v>1284</v>
      </c>
    </row>
    <row r="615" spans="1:6">
      <c r="A615" s="44" t="s">
        <v>1946</v>
      </c>
      <c r="B615" s="44" t="s">
        <v>1388</v>
      </c>
      <c r="C615" s="44" t="s">
        <v>1389</v>
      </c>
      <c r="D615" s="44" t="s">
        <v>1295</v>
      </c>
      <c r="E615" s="38" t="s">
        <v>1296</v>
      </c>
      <c r="F615" s="38" t="s">
        <v>1297</v>
      </c>
    </row>
    <row r="616" spans="1:6">
      <c r="A616" s="44" t="s">
        <v>1947</v>
      </c>
      <c r="B616" s="44" t="s">
        <v>1612</v>
      </c>
      <c r="C616" s="44" t="s">
        <v>1294</v>
      </c>
      <c r="D616" s="44" t="s">
        <v>1295</v>
      </c>
      <c r="E616" s="38" t="s">
        <v>1296</v>
      </c>
      <c r="F616" s="38" t="s">
        <v>1297</v>
      </c>
    </row>
    <row r="617" spans="1:6">
      <c r="A617" s="44" t="s">
        <v>735</v>
      </c>
      <c r="B617" s="44" t="s">
        <v>1388</v>
      </c>
      <c r="C617" s="44" t="s">
        <v>1389</v>
      </c>
      <c r="D617" s="44" t="s">
        <v>1295</v>
      </c>
      <c r="E617" s="38" t="s">
        <v>1296</v>
      </c>
      <c r="F617" s="38" t="s">
        <v>1297</v>
      </c>
    </row>
    <row r="618" spans="1:6">
      <c r="A618" s="44" t="s">
        <v>1948</v>
      </c>
      <c r="B618" s="44" t="s">
        <v>1388</v>
      </c>
      <c r="C618" s="44" t="s">
        <v>1389</v>
      </c>
      <c r="D618" s="44" t="s">
        <v>1295</v>
      </c>
      <c r="E618" s="38" t="s">
        <v>1296</v>
      </c>
      <c r="F618" s="38" t="s">
        <v>1297</v>
      </c>
    </row>
    <row r="619" spans="1:6">
      <c r="A619" s="44" t="s">
        <v>1949</v>
      </c>
      <c r="B619" s="44" t="s">
        <v>1478</v>
      </c>
      <c r="C619" s="44" t="s">
        <v>1294</v>
      </c>
      <c r="D619" s="44" t="s">
        <v>1295</v>
      </c>
      <c r="E619" s="38" t="s">
        <v>1296</v>
      </c>
      <c r="F619" s="38" t="s">
        <v>1297</v>
      </c>
    </row>
    <row r="620" spans="1:6">
      <c r="A620" s="44" t="s">
        <v>1950</v>
      </c>
      <c r="B620" s="44" t="s">
        <v>1416</v>
      </c>
      <c r="C620" s="44" t="s">
        <v>1327</v>
      </c>
      <c r="D620" s="44" t="s">
        <v>1288</v>
      </c>
      <c r="E620" s="38" t="s">
        <v>1289</v>
      </c>
      <c r="F620" s="38" t="s">
        <v>1290</v>
      </c>
    </row>
    <row r="621" spans="1:6">
      <c r="A621" s="44" t="s">
        <v>1951</v>
      </c>
      <c r="B621" s="44" t="s">
        <v>1468</v>
      </c>
      <c r="C621" s="44" t="s">
        <v>1300</v>
      </c>
      <c r="D621" s="44" t="s">
        <v>1301</v>
      </c>
      <c r="E621" s="38" t="s">
        <v>1302</v>
      </c>
      <c r="F621" s="38" t="s">
        <v>1303</v>
      </c>
    </row>
    <row r="622" spans="1:6">
      <c r="A622" s="44" t="s">
        <v>1952</v>
      </c>
      <c r="B622" s="44" t="s">
        <v>1339</v>
      </c>
      <c r="C622" s="44" t="s">
        <v>1281</v>
      </c>
      <c r="D622" s="44" t="s">
        <v>1282</v>
      </c>
      <c r="E622" s="38" t="s">
        <v>1283</v>
      </c>
      <c r="F622" s="38" t="s">
        <v>1284</v>
      </c>
    </row>
    <row r="623" spans="1:6">
      <c r="A623" s="44" t="s">
        <v>1953</v>
      </c>
      <c r="B623" s="44" t="s">
        <v>1519</v>
      </c>
      <c r="C623" s="44" t="s">
        <v>1327</v>
      </c>
      <c r="D623" s="44" t="s">
        <v>1288</v>
      </c>
      <c r="E623" s="38" t="s">
        <v>1289</v>
      </c>
      <c r="F623" s="38" t="s">
        <v>1290</v>
      </c>
    </row>
    <row r="624" spans="1:6">
      <c r="A624" s="44" t="s">
        <v>1954</v>
      </c>
      <c r="B624" s="44" t="s">
        <v>1519</v>
      </c>
      <c r="C624" s="44" t="s">
        <v>1327</v>
      </c>
      <c r="D624" s="44" t="s">
        <v>1288</v>
      </c>
      <c r="E624" s="38" t="s">
        <v>1289</v>
      </c>
      <c r="F624" s="38" t="s">
        <v>1290</v>
      </c>
    </row>
    <row r="625" spans="1:6">
      <c r="A625" s="44" t="s">
        <v>1955</v>
      </c>
      <c r="B625" s="44" t="s">
        <v>1445</v>
      </c>
      <c r="C625" s="44" t="s">
        <v>1294</v>
      </c>
      <c r="D625" s="44" t="s">
        <v>1295</v>
      </c>
      <c r="E625" s="38" t="s">
        <v>1296</v>
      </c>
      <c r="F625" s="38" t="s">
        <v>1297</v>
      </c>
    </row>
    <row r="626" spans="1:6">
      <c r="A626" s="44" t="s">
        <v>1956</v>
      </c>
      <c r="B626" s="44" t="s">
        <v>1345</v>
      </c>
      <c r="C626" s="44" t="s">
        <v>1305</v>
      </c>
      <c r="D626" s="44" t="s">
        <v>1306</v>
      </c>
      <c r="E626" s="38" t="s">
        <v>1307</v>
      </c>
      <c r="F626" s="38" t="s">
        <v>1308</v>
      </c>
    </row>
    <row r="627" spans="1:6">
      <c r="A627" s="44" t="s">
        <v>1957</v>
      </c>
      <c r="B627" s="44" t="s">
        <v>1357</v>
      </c>
      <c r="C627" s="44" t="s">
        <v>1348</v>
      </c>
      <c r="D627" s="44" t="s">
        <v>1295</v>
      </c>
      <c r="E627" s="38" t="s">
        <v>1296</v>
      </c>
      <c r="F627" s="38" t="s">
        <v>1297</v>
      </c>
    </row>
    <row r="628" spans="1:6">
      <c r="A628" s="44" t="s">
        <v>1958</v>
      </c>
      <c r="B628" s="44" t="s">
        <v>1497</v>
      </c>
      <c r="C628" s="44" t="s">
        <v>1311</v>
      </c>
      <c r="D628" s="44" t="s">
        <v>1301</v>
      </c>
      <c r="E628" s="38" t="s">
        <v>1302</v>
      </c>
      <c r="F628" s="38" t="s">
        <v>1303</v>
      </c>
    </row>
    <row r="629" spans="1:6">
      <c r="A629" s="44" t="s">
        <v>1959</v>
      </c>
      <c r="B629" s="44" t="s">
        <v>1497</v>
      </c>
      <c r="C629" s="44" t="s">
        <v>1311</v>
      </c>
      <c r="D629" s="44" t="s">
        <v>1301</v>
      </c>
      <c r="E629" s="38" t="s">
        <v>1302</v>
      </c>
      <c r="F629" s="38" t="s">
        <v>1303</v>
      </c>
    </row>
    <row r="630" spans="1:6">
      <c r="A630" s="44" t="s">
        <v>1960</v>
      </c>
      <c r="B630" s="44" t="s">
        <v>1448</v>
      </c>
      <c r="C630" s="44" t="s">
        <v>1281</v>
      </c>
      <c r="D630" s="44" t="s">
        <v>1282</v>
      </c>
      <c r="E630" s="38" t="s">
        <v>1283</v>
      </c>
      <c r="F630" s="38" t="s">
        <v>1284</v>
      </c>
    </row>
    <row r="631" spans="1:6">
      <c r="A631" s="44" t="s">
        <v>1961</v>
      </c>
      <c r="B631" s="44" t="s">
        <v>1565</v>
      </c>
      <c r="C631" s="44" t="s">
        <v>1305</v>
      </c>
      <c r="D631" s="44" t="s">
        <v>1306</v>
      </c>
      <c r="E631" s="38" t="s">
        <v>1307</v>
      </c>
      <c r="F631" s="38" t="s">
        <v>1308</v>
      </c>
    </row>
    <row r="632" spans="1:6">
      <c r="A632" s="44" t="s">
        <v>1962</v>
      </c>
      <c r="B632" s="44" t="s">
        <v>1565</v>
      </c>
      <c r="C632" s="44" t="s">
        <v>1305</v>
      </c>
      <c r="D632" s="44" t="s">
        <v>1306</v>
      </c>
      <c r="E632" s="38" t="s">
        <v>1307</v>
      </c>
      <c r="F632" s="38" t="s">
        <v>1308</v>
      </c>
    </row>
    <row r="633" spans="1:6">
      <c r="A633" s="44" t="s">
        <v>1963</v>
      </c>
      <c r="B633" s="44" t="s">
        <v>1437</v>
      </c>
      <c r="C633" s="44" t="s">
        <v>1392</v>
      </c>
      <c r="D633" s="44" t="s">
        <v>1288</v>
      </c>
      <c r="E633" s="38" t="s">
        <v>1289</v>
      </c>
      <c r="F633" s="38" t="s">
        <v>1290</v>
      </c>
    </row>
    <row r="634" spans="1:6">
      <c r="A634" s="44" t="s">
        <v>1964</v>
      </c>
      <c r="B634" s="44" t="s">
        <v>1315</v>
      </c>
      <c r="C634" s="44" t="s">
        <v>1316</v>
      </c>
      <c r="D634" s="44" t="s">
        <v>1317</v>
      </c>
      <c r="E634" s="38" t="s">
        <v>1318</v>
      </c>
      <c r="F634" s="38" t="s">
        <v>1319</v>
      </c>
    </row>
    <row r="635" spans="1:6">
      <c r="A635" s="44" t="s">
        <v>1965</v>
      </c>
      <c r="B635" s="44" t="s">
        <v>1395</v>
      </c>
      <c r="C635" s="44" t="s">
        <v>1305</v>
      </c>
      <c r="D635" s="44" t="s">
        <v>1306</v>
      </c>
      <c r="E635" s="38" t="s">
        <v>1307</v>
      </c>
      <c r="F635" s="38" t="s">
        <v>1308</v>
      </c>
    </row>
    <row r="636" spans="1:6">
      <c r="A636" s="44" t="s">
        <v>1966</v>
      </c>
      <c r="B636" s="44" t="s">
        <v>1437</v>
      </c>
      <c r="C636" s="44" t="s">
        <v>1392</v>
      </c>
      <c r="D636" s="44" t="s">
        <v>1288</v>
      </c>
      <c r="E636" s="38" t="s">
        <v>1289</v>
      </c>
      <c r="F636" s="38" t="s">
        <v>1290</v>
      </c>
    </row>
    <row r="637" spans="1:6">
      <c r="A637" s="44" t="s">
        <v>1967</v>
      </c>
      <c r="B637" s="44" t="s">
        <v>1315</v>
      </c>
      <c r="C637" s="44" t="s">
        <v>1316</v>
      </c>
      <c r="D637" s="44" t="s">
        <v>1317</v>
      </c>
      <c r="E637" s="38" t="s">
        <v>1318</v>
      </c>
      <c r="F637" s="38" t="s">
        <v>1319</v>
      </c>
    </row>
    <row r="638" spans="1:6">
      <c r="A638" s="44" t="s">
        <v>738</v>
      </c>
      <c r="B638" s="44" t="s">
        <v>1668</v>
      </c>
      <c r="C638" s="44" t="s">
        <v>1300</v>
      </c>
      <c r="D638" s="44" t="s">
        <v>1301</v>
      </c>
      <c r="E638" s="38" t="s">
        <v>1302</v>
      </c>
      <c r="F638" s="38" t="s">
        <v>1303</v>
      </c>
    </row>
    <row r="639" spans="1:6">
      <c r="A639" s="44" t="s">
        <v>1968</v>
      </c>
      <c r="B639" s="44" t="s">
        <v>1280</v>
      </c>
      <c r="C639" s="44" t="s">
        <v>1281</v>
      </c>
      <c r="D639" s="44" t="s">
        <v>1282</v>
      </c>
      <c r="E639" s="38" t="s">
        <v>1283</v>
      </c>
      <c r="F639" s="38" t="s">
        <v>1284</v>
      </c>
    </row>
    <row r="640" spans="1:6">
      <c r="A640" s="44" t="s">
        <v>1969</v>
      </c>
      <c r="B640" s="44" t="s">
        <v>1514</v>
      </c>
      <c r="C640" s="44" t="s">
        <v>1305</v>
      </c>
      <c r="D640" s="44" t="s">
        <v>1306</v>
      </c>
      <c r="E640" s="38" t="s">
        <v>1307</v>
      </c>
      <c r="F640" s="38" t="s">
        <v>1308</v>
      </c>
    </row>
    <row r="641" spans="1:6">
      <c r="A641" s="44" t="s">
        <v>1970</v>
      </c>
      <c r="B641" s="44" t="s">
        <v>1828</v>
      </c>
      <c r="C641" s="44" t="s">
        <v>1311</v>
      </c>
      <c r="D641" s="44" t="s">
        <v>1301</v>
      </c>
      <c r="E641" s="38" t="s">
        <v>1302</v>
      </c>
      <c r="F641" s="38" t="s">
        <v>1303</v>
      </c>
    </row>
    <row r="642" spans="1:6">
      <c r="A642" s="44" t="s">
        <v>1971</v>
      </c>
      <c r="B642" s="44" t="s">
        <v>1472</v>
      </c>
      <c r="C642" s="44" t="s">
        <v>1305</v>
      </c>
      <c r="D642" s="44" t="s">
        <v>1306</v>
      </c>
      <c r="E642" s="38" t="s">
        <v>1307</v>
      </c>
      <c r="F642" s="38" t="s">
        <v>1308</v>
      </c>
    </row>
    <row r="643" spans="1:6">
      <c r="A643" s="44" t="s">
        <v>1972</v>
      </c>
      <c r="B643" s="44" t="s">
        <v>1345</v>
      </c>
      <c r="C643" s="44" t="s">
        <v>1305</v>
      </c>
      <c r="D643" s="44" t="s">
        <v>1306</v>
      </c>
      <c r="E643" s="38" t="s">
        <v>1307</v>
      </c>
      <c r="F643" s="38" t="s">
        <v>1308</v>
      </c>
    </row>
    <row r="644" spans="1:6">
      <c r="A644" s="44" t="s">
        <v>1973</v>
      </c>
      <c r="B644" s="44" t="s">
        <v>1459</v>
      </c>
      <c r="C644" s="44" t="s">
        <v>1281</v>
      </c>
      <c r="D644" s="44" t="s">
        <v>1282</v>
      </c>
      <c r="E644" s="38" t="s">
        <v>1283</v>
      </c>
      <c r="F644" s="38" t="s">
        <v>1284</v>
      </c>
    </row>
    <row r="645" spans="1:6">
      <c r="A645" s="44" t="s">
        <v>1974</v>
      </c>
      <c r="B645" s="44" t="s">
        <v>1459</v>
      </c>
      <c r="C645" s="44" t="s">
        <v>1281</v>
      </c>
      <c r="D645" s="44" t="s">
        <v>1282</v>
      </c>
      <c r="E645" s="38" t="s">
        <v>1283</v>
      </c>
      <c r="F645" s="38" t="s">
        <v>1284</v>
      </c>
    </row>
    <row r="646" spans="1:6">
      <c r="A646" s="44" t="s">
        <v>1975</v>
      </c>
      <c r="B646" s="44" t="s">
        <v>1076</v>
      </c>
      <c r="C646" s="44" t="s">
        <v>1305</v>
      </c>
      <c r="D646" s="44" t="s">
        <v>1306</v>
      </c>
      <c r="E646" s="38" t="s">
        <v>1307</v>
      </c>
      <c r="F646" s="38" t="s">
        <v>1308</v>
      </c>
    </row>
    <row r="647" spans="1:6">
      <c r="A647" s="44" t="s">
        <v>1976</v>
      </c>
      <c r="B647" s="44" t="s">
        <v>1478</v>
      </c>
      <c r="C647" s="44" t="s">
        <v>1294</v>
      </c>
      <c r="D647" s="44" t="s">
        <v>1295</v>
      </c>
      <c r="E647" s="38" t="s">
        <v>1296</v>
      </c>
      <c r="F647" s="38" t="s">
        <v>1297</v>
      </c>
    </row>
    <row r="648" spans="1:6">
      <c r="A648" s="44" t="s">
        <v>743</v>
      </c>
      <c r="B648" s="44" t="s">
        <v>1299</v>
      </c>
      <c r="C648" s="44" t="s">
        <v>1300</v>
      </c>
      <c r="D648" s="44" t="s">
        <v>1301</v>
      </c>
      <c r="E648" s="38" t="s">
        <v>1302</v>
      </c>
      <c r="F648" s="38" t="s">
        <v>1303</v>
      </c>
    </row>
    <row r="649" spans="1:6">
      <c r="A649" s="44" t="s">
        <v>1977</v>
      </c>
      <c r="B649" s="44" t="s">
        <v>1299</v>
      </c>
      <c r="C649" s="44" t="s">
        <v>1300</v>
      </c>
      <c r="D649" s="44" t="s">
        <v>1301</v>
      </c>
      <c r="E649" s="38" t="s">
        <v>1302</v>
      </c>
      <c r="F649" s="38" t="s">
        <v>1303</v>
      </c>
    </row>
    <row r="650" spans="1:6">
      <c r="A650" s="44" t="s">
        <v>1978</v>
      </c>
      <c r="B650" s="44" t="s">
        <v>1380</v>
      </c>
      <c r="C650" s="44" t="s">
        <v>1305</v>
      </c>
      <c r="D650" s="44" t="s">
        <v>1306</v>
      </c>
      <c r="E650" s="38" t="s">
        <v>1307</v>
      </c>
      <c r="F650" s="38" t="s">
        <v>1308</v>
      </c>
    </row>
    <row r="651" spans="1:6">
      <c r="A651" s="44" t="s">
        <v>1979</v>
      </c>
      <c r="B651" s="44" t="s">
        <v>1478</v>
      </c>
      <c r="C651" s="44" t="s">
        <v>1294</v>
      </c>
      <c r="D651" s="44" t="s">
        <v>1295</v>
      </c>
      <c r="E651" s="38" t="s">
        <v>1296</v>
      </c>
      <c r="F651" s="38" t="s">
        <v>1297</v>
      </c>
    </row>
    <row r="652" spans="1:6">
      <c r="A652" s="44" t="s">
        <v>1980</v>
      </c>
      <c r="B652" s="44" t="s">
        <v>1375</v>
      </c>
      <c r="C652" s="44" t="s">
        <v>1281</v>
      </c>
      <c r="D652" s="44" t="s">
        <v>1282</v>
      </c>
      <c r="E652" s="38" t="s">
        <v>1283</v>
      </c>
      <c r="F652" s="38" t="s">
        <v>1284</v>
      </c>
    </row>
    <row r="653" spans="1:6">
      <c r="A653" s="44" t="s">
        <v>746</v>
      </c>
      <c r="B653" s="44" t="s">
        <v>1450</v>
      </c>
      <c r="C653" s="44" t="s">
        <v>1300</v>
      </c>
      <c r="D653" s="44" t="s">
        <v>1301</v>
      </c>
      <c r="E653" s="38" t="s">
        <v>1302</v>
      </c>
      <c r="F653" s="38" t="s">
        <v>1303</v>
      </c>
    </row>
    <row r="654" spans="1:6">
      <c r="A654" s="44" t="s">
        <v>1450</v>
      </c>
      <c r="B654" s="44" t="s">
        <v>1450</v>
      </c>
      <c r="C654" s="44" t="s">
        <v>1300</v>
      </c>
      <c r="D654" s="44" t="s">
        <v>1301</v>
      </c>
      <c r="E654" s="38" t="s">
        <v>1302</v>
      </c>
      <c r="F654" s="38" t="s">
        <v>1303</v>
      </c>
    </row>
    <row r="655" spans="1:6">
      <c r="A655" s="44" t="s">
        <v>1981</v>
      </c>
      <c r="B655" s="44" t="s">
        <v>1442</v>
      </c>
      <c r="C655" s="44" t="s">
        <v>1281</v>
      </c>
      <c r="D655" s="44" t="s">
        <v>1282</v>
      </c>
      <c r="E655" s="38" t="s">
        <v>1283</v>
      </c>
      <c r="F655" s="38" t="s">
        <v>1284</v>
      </c>
    </row>
    <row r="656" spans="1:6">
      <c r="A656" s="44" t="s">
        <v>1982</v>
      </c>
      <c r="B656" s="44" t="s">
        <v>1445</v>
      </c>
      <c r="C656" s="44" t="s">
        <v>1294</v>
      </c>
      <c r="D656" s="44" t="s">
        <v>1295</v>
      </c>
      <c r="E656" s="38" t="s">
        <v>1296</v>
      </c>
      <c r="F656" s="38" t="s">
        <v>1297</v>
      </c>
    </row>
    <row r="657" spans="1:6">
      <c r="A657" s="44" t="s">
        <v>1983</v>
      </c>
      <c r="B657" s="44" t="s">
        <v>1353</v>
      </c>
      <c r="C657" s="44" t="s">
        <v>1281</v>
      </c>
      <c r="D657" s="44" t="s">
        <v>1282</v>
      </c>
      <c r="E657" s="38" t="s">
        <v>1283</v>
      </c>
      <c r="F657" s="38" t="s">
        <v>1284</v>
      </c>
    </row>
    <row r="658" spans="1:6">
      <c r="A658" s="44" t="s">
        <v>1984</v>
      </c>
      <c r="B658" s="44" t="s">
        <v>1324</v>
      </c>
      <c r="C658" s="44" t="s">
        <v>1294</v>
      </c>
      <c r="D658" s="44" t="s">
        <v>1295</v>
      </c>
      <c r="E658" s="38" t="s">
        <v>1296</v>
      </c>
      <c r="F658" s="38" t="s">
        <v>1297</v>
      </c>
    </row>
    <row r="659" spans="1:6">
      <c r="A659" s="44" t="s">
        <v>1985</v>
      </c>
      <c r="B659" s="44" t="s">
        <v>1353</v>
      </c>
      <c r="C659" s="44" t="s">
        <v>1281</v>
      </c>
      <c r="D659" s="44" t="s">
        <v>1282</v>
      </c>
      <c r="E659" s="38" t="s">
        <v>1283</v>
      </c>
      <c r="F659" s="38" t="s">
        <v>1284</v>
      </c>
    </row>
    <row r="660" spans="1:6">
      <c r="A660" s="44" t="s">
        <v>1986</v>
      </c>
      <c r="B660" s="44" t="s">
        <v>1280</v>
      </c>
      <c r="C660" s="44" t="s">
        <v>1281</v>
      </c>
      <c r="D660" s="44" t="s">
        <v>1282</v>
      </c>
      <c r="E660" s="38" t="s">
        <v>1283</v>
      </c>
      <c r="F660" s="38" t="s">
        <v>1284</v>
      </c>
    </row>
    <row r="661" spans="1:6">
      <c r="A661" s="44" t="s">
        <v>1987</v>
      </c>
      <c r="B661" s="44" t="s">
        <v>1339</v>
      </c>
      <c r="C661" s="44" t="s">
        <v>1281</v>
      </c>
      <c r="D661" s="44" t="s">
        <v>1282</v>
      </c>
      <c r="E661" s="38" t="s">
        <v>1283</v>
      </c>
      <c r="F661" s="38" t="s">
        <v>1284</v>
      </c>
    </row>
    <row r="662" spans="1:6">
      <c r="A662" s="44" t="s">
        <v>1369</v>
      </c>
      <c r="B662" s="44" t="s">
        <v>1369</v>
      </c>
      <c r="C662" s="44" t="s">
        <v>1281</v>
      </c>
      <c r="D662" s="44" t="s">
        <v>1282</v>
      </c>
      <c r="E662" s="38" t="s">
        <v>1283</v>
      </c>
      <c r="F662" s="38" t="s">
        <v>1284</v>
      </c>
    </row>
    <row r="663" spans="1:6">
      <c r="A663" s="44" t="s">
        <v>1988</v>
      </c>
      <c r="B663" s="44" t="s">
        <v>1420</v>
      </c>
      <c r="C663" s="44" t="s">
        <v>1316</v>
      </c>
      <c r="D663" s="44" t="s">
        <v>1317</v>
      </c>
      <c r="E663" s="38" t="s">
        <v>1318</v>
      </c>
      <c r="F663" s="38" t="s">
        <v>1319</v>
      </c>
    </row>
    <row r="664" spans="1:6">
      <c r="A664" s="44" t="s">
        <v>1989</v>
      </c>
      <c r="B664" s="44" t="s">
        <v>1722</v>
      </c>
      <c r="C664" s="44" t="s">
        <v>1300</v>
      </c>
      <c r="D664" s="44" t="s">
        <v>1301</v>
      </c>
      <c r="E664" s="38" t="s">
        <v>1302</v>
      </c>
      <c r="F664" s="38" t="s">
        <v>1303</v>
      </c>
    </row>
    <row r="665" spans="1:6">
      <c r="A665" s="44" t="s">
        <v>1990</v>
      </c>
      <c r="B665" s="44" t="s">
        <v>1722</v>
      </c>
      <c r="C665" s="44" t="s">
        <v>1300</v>
      </c>
      <c r="D665" s="44" t="s">
        <v>1301</v>
      </c>
      <c r="E665" s="38" t="s">
        <v>1302</v>
      </c>
      <c r="F665" s="38" t="s">
        <v>1303</v>
      </c>
    </row>
    <row r="666" spans="1:6">
      <c r="A666" s="44" t="s">
        <v>1991</v>
      </c>
      <c r="B666" s="44" t="s">
        <v>1722</v>
      </c>
      <c r="C666" s="44" t="s">
        <v>1300</v>
      </c>
      <c r="D666" s="44" t="s">
        <v>1301</v>
      </c>
      <c r="E666" s="38" t="s">
        <v>1302</v>
      </c>
      <c r="F666" s="38" t="s">
        <v>1303</v>
      </c>
    </row>
    <row r="667" spans="1:6">
      <c r="A667" s="44" t="s">
        <v>1992</v>
      </c>
      <c r="B667" s="44" t="s">
        <v>1472</v>
      </c>
      <c r="C667" s="44" t="s">
        <v>1305</v>
      </c>
      <c r="D667" s="44" t="s">
        <v>1306</v>
      </c>
      <c r="E667" s="38" t="s">
        <v>1307</v>
      </c>
      <c r="F667" s="38" t="s">
        <v>1308</v>
      </c>
    </row>
    <row r="668" spans="1:6">
      <c r="A668" s="44" t="s">
        <v>1993</v>
      </c>
      <c r="B668" s="44" t="s">
        <v>1472</v>
      </c>
      <c r="C668" s="44" t="s">
        <v>1305</v>
      </c>
      <c r="D668" s="44" t="s">
        <v>1306</v>
      </c>
      <c r="E668" s="38" t="s">
        <v>1307</v>
      </c>
      <c r="F668" s="38" t="s">
        <v>1308</v>
      </c>
    </row>
    <row r="669" spans="1:6">
      <c r="A669" s="44" t="s">
        <v>1994</v>
      </c>
      <c r="B669" s="44" t="s">
        <v>1427</v>
      </c>
      <c r="C669" s="44" t="s">
        <v>1287</v>
      </c>
      <c r="D669" s="44" t="s">
        <v>1288</v>
      </c>
      <c r="E669" s="38" t="s">
        <v>1289</v>
      </c>
      <c r="F669" s="38" t="s">
        <v>1290</v>
      </c>
    </row>
    <row r="670" spans="1:6">
      <c r="A670" s="44" t="s">
        <v>1995</v>
      </c>
      <c r="B670" s="44" t="s">
        <v>1380</v>
      </c>
      <c r="C670" s="44" t="s">
        <v>1305</v>
      </c>
      <c r="D670" s="44" t="s">
        <v>1306</v>
      </c>
      <c r="E670" s="38" t="s">
        <v>1307</v>
      </c>
      <c r="F670" s="38" t="s">
        <v>1308</v>
      </c>
    </row>
    <row r="671" spans="1:6">
      <c r="A671" s="44" t="s">
        <v>1996</v>
      </c>
      <c r="B671" s="44" t="s">
        <v>1385</v>
      </c>
      <c r="C671" s="44" t="s">
        <v>1300</v>
      </c>
      <c r="D671" s="44" t="s">
        <v>1301</v>
      </c>
      <c r="E671" s="38" t="s">
        <v>1302</v>
      </c>
      <c r="F671" s="38" t="s">
        <v>1303</v>
      </c>
    </row>
    <row r="672" spans="1:6">
      <c r="A672" s="44" t="s">
        <v>1997</v>
      </c>
      <c r="B672" s="44" t="s">
        <v>1373</v>
      </c>
      <c r="C672" s="44" t="s">
        <v>1311</v>
      </c>
      <c r="D672" s="44" t="s">
        <v>1301</v>
      </c>
      <c r="E672" s="38" t="s">
        <v>1302</v>
      </c>
      <c r="F672" s="38" t="s">
        <v>1303</v>
      </c>
    </row>
    <row r="673" spans="1:6">
      <c r="A673" s="44" t="s">
        <v>1998</v>
      </c>
      <c r="B673" s="44" t="s">
        <v>1421</v>
      </c>
      <c r="C673" s="44" t="s">
        <v>1322</v>
      </c>
      <c r="D673" s="44" t="s">
        <v>1306</v>
      </c>
      <c r="E673" s="38" t="s">
        <v>1307</v>
      </c>
      <c r="F673" s="38" t="s">
        <v>1308</v>
      </c>
    </row>
    <row r="674" spans="1:6">
      <c r="A674" s="44" t="s">
        <v>1999</v>
      </c>
      <c r="B674" s="44" t="s">
        <v>1482</v>
      </c>
      <c r="C674" s="44" t="s">
        <v>1334</v>
      </c>
      <c r="D674" s="44" t="s">
        <v>1295</v>
      </c>
      <c r="E674" s="38" t="s">
        <v>1296</v>
      </c>
      <c r="F674" s="38" t="s">
        <v>1297</v>
      </c>
    </row>
    <row r="675" spans="1:6">
      <c r="A675" s="44" t="s">
        <v>748</v>
      </c>
      <c r="B675" s="44" t="s">
        <v>1341</v>
      </c>
      <c r="C675" s="44" t="s">
        <v>1330</v>
      </c>
      <c r="D675" s="44" t="s">
        <v>1282</v>
      </c>
      <c r="E675" s="38" t="s">
        <v>1283</v>
      </c>
      <c r="F675" s="38" t="s">
        <v>1284</v>
      </c>
    </row>
    <row r="676" spans="1:6">
      <c r="A676" s="44" t="s">
        <v>2000</v>
      </c>
      <c r="B676" s="44" t="s">
        <v>1341</v>
      </c>
      <c r="C676" s="44" t="s">
        <v>1330</v>
      </c>
      <c r="D676" s="44" t="s">
        <v>1282</v>
      </c>
      <c r="E676" s="38" t="s">
        <v>1283</v>
      </c>
      <c r="F676" s="38" t="s">
        <v>1284</v>
      </c>
    </row>
    <row r="677" spans="1:6">
      <c r="A677" s="44" t="s">
        <v>2001</v>
      </c>
      <c r="B677" s="44" t="s">
        <v>1341</v>
      </c>
      <c r="C677" s="44" t="s">
        <v>1330</v>
      </c>
      <c r="D677" s="44" t="s">
        <v>1282</v>
      </c>
      <c r="E677" s="38" t="s">
        <v>1283</v>
      </c>
      <c r="F677" s="38" t="s">
        <v>1284</v>
      </c>
    </row>
    <row r="678" spans="1:6">
      <c r="A678" s="44" t="s">
        <v>2002</v>
      </c>
      <c r="B678" s="44" t="s">
        <v>1442</v>
      </c>
      <c r="C678" s="44" t="s">
        <v>1281</v>
      </c>
      <c r="D678" s="44" t="s">
        <v>1282</v>
      </c>
      <c r="E678" s="38" t="s">
        <v>1283</v>
      </c>
      <c r="F678" s="38" t="s">
        <v>1284</v>
      </c>
    </row>
    <row r="679" spans="1:6">
      <c r="A679" s="44" t="s">
        <v>2003</v>
      </c>
      <c r="B679" s="44" t="s">
        <v>1497</v>
      </c>
      <c r="C679" s="44" t="s">
        <v>1311</v>
      </c>
      <c r="D679" s="44" t="s">
        <v>1301</v>
      </c>
      <c r="E679" s="38" t="s">
        <v>1302</v>
      </c>
      <c r="F679" s="38" t="s">
        <v>1303</v>
      </c>
    </row>
    <row r="680" spans="1:6">
      <c r="A680" s="44" t="s">
        <v>2004</v>
      </c>
      <c r="B680" s="44" t="s">
        <v>1668</v>
      </c>
      <c r="C680" s="44" t="s">
        <v>1300</v>
      </c>
      <c r="D680" s="44" t="s">
        <v>1301</v>
      </c>
      <c r="E680" s="38" t="s">
        <v>1302</v>
      </c>
      <c r="F680" s="38" t="s">
        <v>1303</v>
      </c>
    </row>
    <row r="681" spans="1:6">
      <c r="A681" s="44" t="s">
        <v>2005</v>
      </c>
      <c r="B681" s="44" t="s">
        <v>1076</v>
      </c>
      <c r="C681" s="44" t="s">
        <v>1305</v>
      </c>
      <c r="D681" s="44" t="s">
        <v>1306</v>
      </c>
      <c r="E681" s="38" t="s">
        <v>1307</v>
      </c>
      <c r="F681" s="38" t="s">
        <v>1308</v>
      </c>
    </row>
    <row r="682" spans="1:6">
      <c r="A682" s="44" t="s">
        <v>2006</v>
      </c>
      <c r="B682" s="44" t="s">
        <v>1280</v>
      </c>
      <c r="C682" s="44" t="s">
        <v>1281</v>
      </c>
      <c r="D682" s="44" t="s">
        <v>1282</v>
      </c>
      <c r="E682" s="38" t="s">
        <v>1283</v>
      </c>
      <c r="F682" s="38" t="s">
        <v>1284</v>
      </c>
    </row>
    <row r="683" spans="1:6">
      <c r="A683" s="44" t="s">
        <v>759</v>
      </c>
      <c r="B683" s="44" t="s">
        <v>1774</v>
      </c>
      <c r="C683" s="44" t="s">
        <v>1311</v>
      </c>
      <c r="D683" s="44" t="s">
        <v>1301</v>
      </c>
      <c r="E683" s="38" t="s">
        <v>1302</v>
      </c>
      <c r="F683" s="38" t="s">
        <v>1303</v>
      </c>
    </row>
    <row r="684" spans="1:6">
      <c r="A684" s="44" t="s">
        <v>2007</v>
      </c>
      <c r="B684" s="44" t="s">
        <v>1343</v>
      </c>
      <c r="C684" s="44" t="s">
        <v>1334</v>
      </c>
      <c r="D684" s="44" t="s">
        <v>1295</v>
      </c>
      <c r="E684" s="38" t="s">
        <v>1296</v>
      </c>
      <c r="F684" s="38" t="s">
        <v>1297</v>
      </c>
    </row>
    <row r="685" spans="1:6">
      <c r="A685" s="44" t="s">
        <v>2008</v>
      </c>
      <c r="B685" s="44" t="s">
        <v>1420</v>
      </c>
      <c r="C685" s="44" t="s">
        <v>1316</v>
      </c>
      <c r="D685" s="44" t="s">
        <v>1317</v>
      </c>
      <c r="E685" s="38" t="s">
        <v>1318</v>
      </c>
      <c r="F685" s="38" t="s">
        <v>1319</v>
      </c>
    </row>
    <row r="686" spans="1:6">
      <c r="A686" s="44" t="s">
        <v>2009</v>
      </c>
      <c r="B686" s="44" t="s">
        <v>1508</v>
      </c>
      <c r="C686" s="44" t="s">
        <v>1327</v>
      </c>
      <c r="D686" s="44" t="s">
        <v>1288</v>
      </c>
      <c r="E686" s="38" t="s">
        <v>1289</v>
      </c>
      <c r="F686" s="38" t="s">
        <v>1290</v>
      </c>
    </row>
    <row r="687" spans="1:6">
      <c r="A687" s="44" t="s">
        <v>762</v>
      </c>
      <c r="B687" s="44" t="s">
        <v>1393</v>
      </c>
      <c r="C687" s="44" t="s">
        <v>1311</v>
      </c>
      <c r="D687" s="44" t="s">
        <v>1301</v>
      </c>
      <c r="E687" s="38" t="s">
        <v>1302</v>
      </c>
      <c r="F687" s="38" t="s">
        <v>1303</v>
      </c>
    </row>
    <row r="688" spans="1:6">
      <c r="A688" s="44" t="s">
        <v>2010</v>
      </c>
      <c r="B688" s="44" t="s">
        <v>1280</v>
      </c>
      <c r="C688" s="44" t="s">
        <v>1281</v>
      </c>
      <c r="D688" s="44" t="s">
        <v>1282</v>
      </c>
      <c r="E688" s="38" t="s">
        <v>1283</v>
      </c>
      <c r="F688" s="38" t="s">
        <v>1284</v>
      </c>
    </row>
    <row r="689" spans="1:6">
      <c r="A689" s="44" t="s">
        <v>2011</v>
      </c>
      <c r="B689" s="44" t="s">
        <v>1324</v>
      </c>
      <c r="C689" s="44" t="s">
        <v>1294</v>
      </c>
      <c r="D689" s="44" t="s">
        <v>1295</v>
      </c>
      <c r="E689" s="38" t="s">
        <v>1296</v>
      </c>
      <c r="F689" s="38" t="s">
        <v>1297</v>
      </c>
    </row>
    <row r="690" spans="1:6">
      <c r="A690" s="44" t="s">
        <v>2012</v>
      </c>
      <c r="B690" s="44" t="s">
        <v>1457</v>
      </c>
      <c r="C690" s="44" t="s">
        <v>1330</v>
      </c>
      <c r="D690" s="44" t="s">
        <v>1282</v>
      </c>
      <c r="E690" s="38" t="s">
        <v>1283</v>
      </c>
      <c r="F690" s="38" t="s">
        <v>1284</v>
      </c>
    </row>
    <row r="691" spans="1:6">
      <c r="A691" s="44" t="s">
        <v>2013</v>
      </c>
      <c r="B691" s="44" t="s">
        <v>1508</v>
      </c>
      <c r="C691" s="44" t="s">
        <v>1327</v>
      </c>
      <c r="D691" s="44" t="s">
        <v>1288</v>
      </c>
      <c r="E691" s="38" t="s">
        <v>1289</v>
      </c>
      <c r="F691" s="38" t="s">
        <v>1290</v>
      </c>
    </row>
    <row r="692" spans="1:6">
      <c r="A692" s="44" t="s">
        <v>2014</v>
      </c>
      <c r="B692" s="44" t="s">
        <v>1459</v>
      </c>
      <c r="C692" s="44" t="s">
        <v>1281</v>
      </c>
      <c r="D692" s="44" t="s">
        <v>1282</v>
      </c>
      <c r="E692" s="38" t="s">
        <v>1283</v>
      </c>
      <c r="F692" s="38" t="s">
        <v>1284</v>
      </c>
    </row>
    <row r="693" spans="1:6">
      <c r="A693" s="44" t="s">
        <v>2015</v>
      </c>
      <c r="B693" s="44" t="s">
        <v>1341</v>
      </c>
      <c r="C693" s="44" t="s">
        <v>1330</v>
      </c>
      <c r="D693" s="44" t="s">
        <v>1282</v>
      </c>
      <c r="E693" s="38" t="s">
        <v>1283</v>
      </c>
      <c r="F693" s="38" t="s">
        <v>1284</v>
      </c>
    </row>
    <row r="694" spans="1:6">
      <c r="A694" s="44" t="s">
        <v>2016</v>
      </c>
      <c r="B694" s="44" t="s">
        <v>1403</v>
      </c>
      <c r="C694" s="44" t="s">
        <v>1316</v>
      </c>
      <c r="D694" s="44" t="s">
        <v>1317</v>
      </c>
      <c r="E694" s="38" t="s">
        <v>1318</v>
      </c>
      <c r="F694" s="38" t="s">
        <v>1319</v>
      </c>
    </row>
    <row r="695" spans="1:6">
      <c r="A695" s="44" t="s">
        <v>2017</v>
      </c>
      <c r="B695" s="44" t="s">
        <v>1416</v>
      </c>
      <c r="C695" s="44" t="s">
        <v>1327</v>
      </c>
      <c r="D695" s="44" t="s">
        <v>1288</v>
      </c>
      <c r="E695" s="38" t="s">
        <v>1289</v>
      </c>
      <c r="F695" s="38" t="s">
        <v>1290</v>
      </c>
    </row>
    <row r="696" spans="1:6">
      <c r="A696" s="44" t="s">
        <v>2018</v>
      </c>
      <c r="B696" s="44" t="s">
        <v>1774</v>
      </c>
      <c r="C696" s="44" t="s">
        <v>1311</v>
      </c>
      <c r="D696" s="44" t="s">
        <v>1301</v>
      </c>
      <c r="E696" s="38" t="s">
        <v>1302</v>
      </c>
      <c r="F696" s="38" t="s">
        <v>1303</v>
      </c>
    </row>
    <row r="697" spans="1:6">
      <c r="A697" s="44" t="s">
        <v>2019</v>
      </c>
      <c r="B697" s="44" t="s">
        <v>1528</v>
      </c>
      <c r="C697" s="44" t="s">
        <v>1330</v>
      </c>
      <c r="D697" s="44" t="s">
        <v>1282</v>
      </c>
      <c r="E697" s="38" t="s">
        <v>1283</v>
      </c>
      <c r="F697" s="38" t="s">
        <v>1284</v>
      </c>
    </row>
    <row r="698" spans="1:6">
      <c r="A698" s="44" t="s">
        <v>2020</v>
      </c>
      <c r="B698" s="44" t="s">
        <v>1405</v>
      </c>
      <c r="C698" s="44" t="s">
        <v>1294</v>
      </c>
      <c r="D698" s="44" t="s">
        <v>1295</v>
      </c>
      <c r="E698" s="38" t="s">
        <v>1296</v>
      </c>
      <c r="F698" s="38" t="s">
        <v>1297</v>
      </c>
    </row>
    <row r="699" spans="1:6">
      <c r="A699" s="44" t="s">
        <v>2021</v>
      </c>
      <c r="B699" s="44" t="s">
        <v>1416</v>
      </c>
      <c r="C699" s="44" t="s">
        <v>1327</v>
      </c>
      <c r="D699" s="44" t="s">
        <v>1288</v>
      </c>
      <c r="E699" s="38" t="s">
        <v>1289</v>
      </c>
      <c r="F699" s="38" t="s">
        <v>1290</v>
      </c>
    </row>
    <row r="700" spans="1:6">
      <c r="A700" s="44" t="s">
        <v>2022</v>
      </c>
      <c r="B700" s="44" t="s">
        <v>1388</v>
      </c>
      <c r="C700" s="44" t="s">
        <v>1389</v>
      </c>
      <c r="D700" s="44" t="s">
        <v>1295</v>
      </c>
      <c r="E700" s="38" t="s">
        <v>1296</v>
      </c>
      <c r="F700" s="38" t="s">
        <v>1297</v>
      </c>
    </row>
    <row r="701" spans="1:6">
      <c r="A701" s="44" t="s">
        <v>2023</v>
      </c>
      <c r="B701" s="44" t="s">
        <v>1445</v>
      </c>
      <c r="C701" s="44" t="s">
        <v>1294</v>
      </c>
      <c r="D701" s="44" t="s">
        <v>1295</v>
      </c>
      <c r="E701" s="38" t="s">
        <v>1296</v>
      </c>
      <c r="F701" s="38" t="s">
        <v>1297</v>
      </c>
    </row>
    <row r="702" spans="1:6">
      <c r="A702" s="44" t="s">
        <v>2024</v>
      </c>
      <c r="B702" s="44" t="s">
        <v>1587</v>
      </c>
      <c r="C702" s="44" t="s">
        <v>1389</v>
      </c>
      <c r="D702" s="44" t="s">
        <v>1295</v>
      </c>
      <c r="E702" s="38" t="s">
        <v>1296</v>
      </c>
      <c r="F702" s="38" t="s">
        <v>1297</v>
      </c>
    </row>
    <row r="703" spans="1:6">
      <c r="A703" s="44" t="s">
        <v>2025</v>
      </c>
      <c r="B703" s="44" t="s">
        <v>1587</v>
      </c>
      <c r="C703" s="44" t="s">
        <v>1389</v>
      </c>
      <c r="D703" s="44" t="s">
        <v>1295</v>
      </c>
      <c r="E703" s="38" t="s">
        <v>1296</v>
      </c>
      <c r="F703" s="38" t="s">
        <v>1297</v>
      </c>
    </row>
    <row r="704" spans="1:6">
      <c r="A704" s="44" t="s">
        <v>2026</v>
      </c>
      <c r="B704" s="44" t="s">
        <v>1427</v>
      </c>
      <c r="C704" s="44" t="s">
        <v>1287</v>
      </c>
      <c r="D704" s="44" t="s">
        <v>1288</v>
      </c>
      <c r="E704" s="38" t="s">
        <v>1289</v>
      </c>
      <c r="F704" s="38" t="s">
        <v>1290</v>
      </c>
    </row>
    <row r="705" spans="1:6">
      <c r="A705" s="44" t="s">
        <v>2027</v>
      </c>
      <c r="B705" s="44" t="s">
        <v>1324</v>
      </c>
      <c r="C705" s="44" t="s">
        <v>1294</v>
      </c>
      <c r="D705" s="44" t="s">
        <v>1295</v>
      </c>
      <c r="E705" s="38" t="s">
        <v>1296</v>
      </c>
      <c r="F705" s="38" t="s">
        <v>1297</v>
      </c>
    </row>
    <row r="706" spans="1:6">
      <c r="A706" s="44" t="s">
        <v>2028</v>
      </c>
      <c r="B706" s="44" t="s">
        <v>1636</v>
      </c>
      <c r="C706" s="44" t="s">
        <v>1392</v>
      </c>
      <c r="D706" s="44" t="s">
        <v>1288</v>
      </c>
      <c r="E706" s="38" t="s">
        <v>1289</v>
      </c>
      <c r="F706" s="38" t="s">
        <v>1290</v>
      </c>
    </row>
    <row r="707" spans="1:6">
      <c r="A707" s="44" t="s">
        <v>2029</v>
      </c>
      <c r="B707" s="44" t="s">
        <v>1324</v>
      </c>
      <c r="C707" s="44" t="s">
        <v>1294</v>
      </c>
      <c r="D707" s="44" t="s">
        <v>1295</v>
      </c>
      <c r="E707" s="38" t="s">
        <v>1296</v>
      </c>
      <c r="F707" s="38" t="s">
        <v>1297</v>
      </c>
    </row>
    <row r="708" spans="1:6">
      <c r="A708" s="44" t="s">
        <v>2030</v>
      </c>
      <c r="B708" s="44" t="s">
        <v>1280</v>
      </c>
      <c r="C708" s="44" t="s">
        <v>1281</v>
      </c>
      <c r="D708" s="44" t="s">
        <v>1282</v>
      </c>
      <c r="E708" s="38" t="s">
        <v>1283</v>
      </c>
      <c r="F708" s="38" t="s">
        <v>1284</v>
      </c>
    </row>
    <row r="709" spans="1:6">
      <c r="A709" s="44" t="s">
        <v>2031</v>
      </c>
      <c r="B709" s="44" t="s">
        <v>1497</v>
      </c>
      <c r="C709" s="44" t="s">
        <v>1311</v>
      </c>
      <c r="D709" s="44" t="s">
        <v>1301</v>
      </c>
      <c r="E709" s="38" t="s">
        <v>1302</v>
      </c>
      <c r="F709" s="38" t="s">
        <v>1303</v>
      </c>
    </row>
    <row r="710" spans="1:6">
      <c r="A710" s="44" t="s">
        <v>2032</v>
      </c>
      <c r="B710" s="44" t="s">
        <v>1712</v>
      </c>
      <c r="C710" s="44" t="s">
        <v>1322</v>
      </c>
      <c r="D710" s="44" t="s">
        <v>1306</v>
      </c>
      <c r="E710" s="38" t="s">
        <v>1307</v>
      </c>
      <c r="F710" s="38" t="s">
        <v>1308</v>
      </c>
    </row>
    <row r="711" spans="1:6">
      <c r="A711" s="44" t="s">
        <v>2033</v>
      </c>
      <c r="B711" s="44" t="s">
        <v>1712</v>
      </c>
      <c r="C711" s="44" t="s">
        <v>1322</v>
      </c>
      <c r="D711" s="44" t="s">
        <v>1306</v>
      </c>
      <c r="E711" s="38" t="s">
        <v>1307</v>
      </c>
      <c r="F711" s="38" t="s">
        <v>1308</v>
      </c>
    </row>
    <row r="712" spans="1:6">
      <c r="A712" s="44" t="s">
        <v>2034</v>
      </c>
      <c r="B712" s="44" t="s">
        <v>1343</v>
      </c>
      <c r="C712" s="44" t="s">
        <v>1334</v>
      </c>
      <c r="D712" s="44" t="s">
        <v>1295</v>
      </c>
      <c r="E712" s="38" t="s">
        <v>1296</v>
      </c>
      <c r="F712" s="38" t="s">
        <v>1297</v>
      </c>
    </row>
    <row r="713" spans="1:6">
      <c r="A713" s="44" t="s">
        <v>2035</v>
      </c>
      <c r="B713" s="44" t="s">
        <v>1324</v>
      </c>
      <c r="C713" s="44" t="s">
        <v>1294</v>
      </c>
      <c r="D713" s="44" t="s">
        <v>1295</v>
      </c>
      <c r="E713" s="38" t="s">
        <v>1296</v>
      </c>
      <c r="F713" s="38" t="s">
        <v>1297</v>
      </c>
    </row>
    <row r="714" spans="1:6">
      <c r="A714" s="44" t="s">
        <v>2036</v>
      </c>
      <c r="B714" s="44" t="s">
        <v>1482</v>
      </c>
      <c r="C714" s="44" t="s">
        <v>1334</v>
      </c>
      <c r="D714" s="44" t="s">
        <v>1295</v>
      </c>
      <c r="E714" s="38" t="s">
        <v>1296</v>
      </c>
      <c r="F714" s="38" t="s">
        <v>1297</v>
      </c>
    </row>
    <row r="715" spans="1:6">
      <c r="A715" s="44" t="s">
        <v>2037</v>
      </c>
      <c r="B715" s="44" t="s">
        <v>1347</v>
      </c>
      <c r="C715" s="44" t="s">
        <v>1348</v>
      </c>
      <c r="D715" s="44" t="s">
        <v>1295</v>
      </c>
      <c r="E715" s="38" t="s">
        <v>1296</v>
      </c>
      <c r="F715" s="38" t="s">
        <v>1297</v>
      </c>
    </row>
    <row r="716" spans="1:6">
      <c r="A716" s="44" t="s">
        <v>2038</v>
      </c>
      <c r="B716" s="44" t="s">
        <v>1627</v>
      </c>
      <c r="C716" s="44" t="s">
        <v>1316</v>
      </c>
      <c r="D716" s="44" t="s">
        <v>1317</v>
      </c>
      <c r="E716" s="38" t="s">
        <v>1318</v>
      </c>
      <c r="F716" s="38" t="s">
        <v>1319</v>
      </c>
    </row>
    <row r="717" spans="1:6">
      <c r="A717" s="44" t="s">
        <v>2039</v>
      </c>
      <c r="B717" s="44" t="s">
        <v>1359</v>
      </c>
      <c r="C717" s="44" t="s">
        <v>1311</v>
      </c>
      <c r="D717" s="44" t="s">
        <v>1301</v>
      </c>
      <c r="E717" s="38" t="s">
        <v>1302</v>
      </c>
      <c r="F717" s="38" t="s">
        <v>1303</v>
      </c>
    </row>
    <row r="718" spans="1:6">
      <c r="A718" s="44" t="s">
        <v>2040</v>
      </c>
      <c r="B718" s="44" t="s">
        <v>1313</v>
      </c>
      <c r="C718" s="44" t="s">
        <v>1305</v>
      </c>
      <c r="D718" s="44" t="s">
        <v>1306</v>
      </c>
      <c r="E718" s="38" t="s">
        <v>1307</v>
      </c>
      <c r="F718" s="38" t="s">
        <v>1308</v>
      </c>
    </row>
    <row r="719" spans="1:6">
      <c r="A719" s="44" t="s">
        <v>2041</v>
      </c>
      <c r="B719" s="44" t="s">
        <v>1405</v>
      </c>
      <c r="C719" s="44" t="s">
        <v>1294</v>
      </c>
      <c r="D719" s="44" t="s">
        <v>1295</v>
      </c>
      <c r="E719" s="38" t="s">
        <v>1296</v>
      </c>
      <c r="F719" s="38" t="s">
        <v>1297</v>
      </c>
    </row>
    <row r="720" spans="1:6">
      <c r="A720" s="44" t="s">
        <v>765</v>
      </c>
      <c r="B720" s="44" t="s">
        <v>1292</v>
      </c>
      <c r="C720" s="44" t="s">
        <v>1287</v>
      </c>
      <c r="D720" s="44" t="s">
        <v>1288</v>
      </c>
      <c r="E720" s="38" t="s">
        <v>1289</v>
      </c>
      <c r="F720" s="38" t="s">
        <v>1290</v>
      </c>
    </row>
    <row r="721" spans="1:6">
      <c r="A721" s="44" t="s">
        <v>2042</v>
      </c>
      <c r="B721" s="44" t="s">
        <v>1313</v>
      </c>
      <c r="C721" s="44" t="s">
        <v>1305</v>
      </c>
      <c r="D721" s="44" t="s">
        <v>1306</v>
      </c>
      <c r="E721" s="38" t="s">
        <v>1307</v>
      </c>
      <c r="F721" s="38" t="s">
        <v>1308</v>
      </c>
    </row>
    <row r="722" spans="1:6">
      <c r="A722" s="44" t="s">
        <v>2043</v>
      </c>
      <c r="B722" s="44" t="s">
        <v>1627</v>
      </c>
      <c r="C722" s="44" t="s">
        <v>1316</v>
      </c>
      <c r="D722" s="44" t="s">
        <v>1317</v>
      </c>
      <c r="E722" s="38" t="s">
        <v>1318</v>
      </c>
      <c r="F722" s="38" t="s">
        <v>1319</v>
      </c>
    </row>
    <row r="723" spans="1:6">
      <c r="A723" s="44" t="s">
        <v>2044</v>
      </c>
      <c r="B723" s="44" t="s">
        <v>1421</v>
      </c>
      <c r="C723" s="44" t="s">
        <v>1322</v>
      </c>
      <c r="D723" s="44" t="s">
        <v>1306</v>
      </c>
      <c r="E723" s="38" t="s">
        <v>1307</v>
      </c>
      <c r="F723" s="38" t="s">
        <v>1308</v>
      </c>
    </row>
    <row r="724" spans="1:6">
      <c r="A724" s="44" t="s">
        <v>2045</v>
      </c>
      <c r="B724" s="44" t="s">
        <v>1280</v>
      </c>
      <c r="C724" s="44" t="s">
        <v>1281</v>
      </c>
      <c r="D724" s="44" t="s">
        <v>1282</v>
      </c>
      <c r="E724" s="38" t="s">
        <v>1283</v>
      </c>
      <c r="F724" s="38" t="s">
        <v>1284</v>
      </c>
    </row>
    <row r="725" spans="1:6">
      <c r="A725" s="44" t="s">
        <v>2046</v>
      </c>
      <c r="B725" s="44" t="s">
        <v>1427</v>
      </c>
      <c r="C725" s="44" t="s">
        <v>1287</v>
      </c>
      <c r="D725" s="44" t="s">
        <v>1288</v>
      </c>
      <c r="E725" s="38" t="s">
        <v>1289</v>
      </c>
      <c r="F725" s="38" t="s">
        <v>1290</v>
      </c>
    </row>
    <row r="726" spans="1:6">
      <c r="A726" s="44" t="s">
        <v>2047</v>
      </c>
      <c r="B726" s="44" t="s">
        <v>1388</v>
      </c>
      <c r="C726" s="44" t="s">
        <v>1389</v>
      </c>
      <c r="D726" s="44" t="s">
        <v>1295</v>
      </c>
      <c r="E726" s="38" t="s">
        <v>1296</v>
      </c>
      <c r="F726" s="38" t="s">
        <v>1297</v>
      </c>
    </row>
    <row r="727" spans="1:6">
      <c r="A727" s="44" t="s">
        <v>2048</v>
      </c>
      <c r="B727" s="44" t="s">
        <v>1388</v>
      </c>
      <c r="C727" s="44" t="s">
        <v>1389</v>
      </c>
      <c r="D727" s="44" t="s">
        <v>1295</v>
      </c>
      <c r="E727" s="38" t="s">
        <v>1296</v>
      </c>
      <c r="F727" s="38" t="s">
        <v>1297</v>
      </c>
    </row>
    <row r="728" spans="1:6">
      <c r="A728" s="44" t="s">
        <v>2049</v>
      </c>
      <c r="B728" s="44" t="s">
        <v>1280</v>
      </c>
      <c r="C728" s="44" t="s">
        <v>1281</v>
      </c>
      <c r="D728" s="44" t="s">
        <v>1282</v>
      </c>
      <c r="E728" s="38" t="s">
        <v>1283</v>
      </c>
      <c r="F728" s="38" t="s">
        <v>1284</v>
      </c>
    </row>
    <row r="729" spans="1:6">
      <c r="A729" s="44" t="s">
        <v>2050</v>
      </c>
      <c r="B729" s="44" t="s">
        <v>1375</v>
      </c>
      <c r="C729" s="44" t="s">
        <v>1281</v>
      </c>
      <c r="D729" s="44" t="s">
        <v>1282</v>
      </c>
      <c r="E729" s="38" t="s">
        <v>1283</v>
      </c>
      <c r="F729" s="38" t="s">
        <v>1284</v>
      </c>
    </row>
    <row r="730" spans="1:6">
      <c r="A730" s="44" t="s">
        <v>2051</v>
      </c>
      <c r="B730" s="44" t="s">
        <v>1399</v>
      </c>
      <c r="C730" s="44" t="s">
        <v>1305</v>
      </c>
      <c r="D730" s="44" t="s">
        <v>1306</v>
      </c>
      <c r="E730" s="38" t="s">
        <v>1307</v>
      </c>
      <c r="F730" s="38" t="s">
        <v>1308</v>
      </c>
    </row>
    <row r="731" spans="1:6">
      <c r="A731" s="44" t="s">
        <v>2052</v>
      </c>
      <c r="B731" s="44" t="s">
        <v>1610</v>
      </c>
      <c r="C731" s="44" t="s">
        <v>1300</v>
      </c>
      <c r="D731" s="44" t="s">
        <v>1301</v>
      </c>
      <c r="E731" s="38" t="s">
        <v>1302</v>
      </c>
      <c r="F731" s="38" t="s">
        <v>1303</v>
      </c>
    </row>
    <row r="732" spans="1:6">
      <c r="A732" s="44" t="s">
        <v>2053</v>
      </c>
      <c r="B732" s="44" t="s">
        <v>1385</v>
      </c>
      <c r="C732" s="44" t="s">
        <v>1300</v>
      </c>
      <c r="D732" s="44" t="s">
        <v>1301</v>
      </c>
      <c r="E732" s="38" t="s">
        <v>1302</v>
      </c>
      <c r="F732" s="38" t="s">
        <v>1303</v>
      </c>
    </row>
    <row r="733" spans="1:6">
      <c r="A733" s="44" t="s">
        <v>2054</v>
      </c>
      <c r="B733" s="44" t="s">
        <v>1385</v>
      </c>
      <c r="C733" s="44" t="s">
        <v>1300</v>
      </c>
      <c r="D733" s="44" t="s">
        <v>1301</v>
      </c>
      <c r="E733" s="38" t="s">
        <v>1302</v>
      </c>
      <c r="F733" s="38" t="s">
        <v>1303</v>
      </c>
    </row>
    <row r="734" spans="1:6">
      <c r="A734" s="44" t="s">
        <v>769</v>
      </c>
      <c r="B734" s="44" t="s">
        <v>1448</v>
      </c>
      <c r="C734" s="44" t="s">
        <v>1281</v>
      </c>
      <c r="D734" s="44" t="s">
        <v>1282</v>
      </c>
      <c r="E734" s="38" t="s">
        <v>1283</v>
      </c>
      <c r="F734" s="38" t="s">
        <v>1284</v>
      </c>
    </row>
    <row r="735" spans="1:6">
      <c r="A735" s="44" t="s">
        <v>2055</v>
      </c>
      <c r="B735" s="44" t="s">
        <v>1448</v>
      </c>
      <c r="C735" s="44" t="s">
        <v>1281</v>
      </c>
      <c r="D735" s="44" t="s">
        <v>1282</v>
      </c>
      <c r="E735" s="38" t="s">
        <v>1283</v>
      </c>
      <c r="F735" s="38" t="s">
        <v>1284</v>
      </c>
    </row>
    <row r="736" spans="1:6">
      <c r="A736" s="44" t="s">
        <v>2056</v>
      </c>
      <c r="B736" s="44" t="s">
        <v>1353</v>
      </c>
      <c r="C736" s="44" t="s">
        <v>1281</v>
      </c>
      <c r="D736" s="44" t="s">
        <v>1282</v>
      </c>
      <c r="E736" s="38" t="s">
        <v>1283</v>
      </c>
      <c r="F736" s="38" t="s">
        <v>1284</v>
      </c>
    </row>
    <row r="737" spans="1:6">
      <c r="A737" s="44" t="s">
        <v>2057</v>
      </c>
      <c r="B737" s="44" t="s">
        <v>1800</v>
      </c>
      <c r="C737" s="44" t="s">
        <v>1300</v>
      </c>
      <c r="D737" s="44" t="s">
        <v>1301</v>
      </c>
      <c r="E737" s="38" t="s">
        <v>1302</v>
      </c>
      <c r="F737" s="38" t="s">
        <v>1303</v>
      </c>
    </row>
    <row r="738" spans="1:6">
      <c r="A738" s="44" t="s">
        <v>2058</v>
      </c>
      <c r="B738" s="44" t="s">
        <v>1800</v>
      </c>
      <c r="C738" s="44" t="s">
        <v>1300</v>
      </c>
      <c r="D738" s="44" t="s">
        <v>1301</v>
      </c>
      <c r="E738" s="38" t="s">
        <v>1302</v>
      </c>
      <c r="F738" s="38" t="s">
        <v>1303</v>
      </c>
    </row>
    <row r="739" spans="1:6">
      <c r="A739" s="44" t="s">
        <v>2059</v>
      </c>
      <c r="B739" s="44" t="s">
        <v>1280</v>
      </c>
      <c r="C739" s="44" t="s">
        <v>1281</v>
      </c>
      <c r="D739" s="44" t="s">
        <v>1282</v>
      </c>
      <c r="E739" s="38" t="s">
        <v>1283</v>
      </c>
      <c r="F739" s="38" t="s">
        <v>1284</v>
      </c>
    </row>
    <row r="740" spans="1:6">
      <c r="A740" s="44" t="s">
        <v>2060</v>
      </c>
      <c r="B740" s="44" t="s">
        <v>1280</v>
      </c>
      <c r="C740" s="44" t="s">
        <v>1281</v>
      </c>
      <c r="D740" s="44" t="s">
        <v>1282</v>
      </c>
      <c r="E740" s="38" t="s">
        <v>1283</v>
      </c>
      <c r="F740" s="38" t="s">
        <v>1284</v>
      </c>
    </row>
    <row r="741" spans="1:6">
      <c r="A741" s="44" t="s">
        <v>2061</v>
      </c>
      <c r="B741" s="44" t="s">
        <v>1448</v>
      </c>
      <c r="C741" s="44" t="s">
        <v>1281</v>
      </c>
      <c r="D741" s="44" t="s">
        <v>1282</v>
      </c>
      <c r="E741" s="38" t="s">
        <v>1283</v>
      </c>
      <c r="F741" s="38" t="s">
        <v>1284</v>
      </c>
    </row>
    <row r="742" spans="1:6">
      <c r="A742" s="44" t="s">
        <v>2062</v>
      </c>
      <c r="B742" s="44" t="s">
        <v>1486</v>
      </c>
      <c r="C742" s="44" t="s">
        <v>1348</v>
      </c>
      <c r="D742" s="44" t="s">
        <v>1295</v>
      </c>
      <c r="E742" s="38" t="s">
        <v>1296</v>
      </c>
      <c r="F742" s="38" t="s">
        <v>1297</v>
      </c>
    </row>
    <row r="743" spans="1:6">
      <c r="A743" s="44" t="s">
        <v>2063</v>
      </c>
      <c r="B743" s="44" t="s">
        <v>1076</v>
      </c>
      <c r="C743" s="44" t="s">
        <v>1305</v>
      </c>
      <c r="D743" s="44" t="s">
        <v>1306</v>
      </c>
      <c r="E743" s="38" t="s">
        <v>1307</v>
      </c>
      <c r="F743" s="38" t="s">
        <v>1308</v>
      </c>
    </row>
    <row r="744" spans="1:6">
      <c r="A744" s="44" t="s">
        <v>2064</v>
      </c>
      <c r="B744" s="44" t="s">
        <v>1554</v>
      </c>
      <c r="C744" s="44" t="s">
        <v>1316</v>
      </c>
      <c r="D744" s="44" t="s">
        <v>1317</v>
      </c>
      <c r="E744" s="38" t="s">
        <v>1318</v>
      </c>
      <c r="F744" s="38" t="s">
        <v>1319</v>
      </c>
    </row>
    <row r="745" spans="1:6">
      <c r="A745" s="44" t="s">
        <v>2065</v>
      </c>
      <c r="B745" s="44" t="s">
        <v>1299</v>
      </c>
      <c r="C745" s="44" t="s">
        <v>1300</v>
      </c>
      <c r="D745" s="44" t="s">
        <v>1301</v>
      </c>
      <c r="E745" s="38" t="s">
        <v>1302</v>
      </c>
      <c r="F745" s="38" t="s">
        <v>1303</v>
      </c>
    </row>
    <row r="746" spans="1:6">
      <c r="A746" s="44" t="s">
        <v>2066</v>
      </c>
      <c r="B746" s="44" t="s">
        <v>1375</v>
      </c>
      <c r="C746" s="44" t="s">
        <v>1281</v>
      </c>
      <c r="D746" s="44" t="s">
        <v>1282</v>
      </c>
      <c r="E746" s="38" t="s">
        <v>1283</v>
      </c>
      <c r="F746" s="38" t="s">
        <v>1284</v>
      </c>
    </row>
    <row r="747" spans="1:6">
      <c r="A747" s="44" t="s">
        <v>2067</v>
      </c>
      <c r="B747" s="44" t="s">
        <v>1468</v>
      </c>
      <c r="C747" s="44" t="s">
        <v>1300</v>
      </c>
      <c r="D747" s="44" t="s">
        <v>1301</v>
      </c>
      <c r="E747" s="38" t="s">
        <v>1302</v>
      </c>
      <c r="F747" s="38" t="s">
        <v>1303</v>
      </c>
    </row>
    <row r="748" spans="1:6">
      <c r="A748" s="44" t="s">
        <v>2068</v>
      </c>
      <c r="B748" s="44" t="s">
        <v>1450</v>
      </c>
      <c r="C748" s="44" t="s">
        <v>1300</v>
      </c>
      <c r="D748" s="44" t="s">
        <v>1301</v>
      </c>
      <c r="E748" s="38" t="s">
        <v>1302</v>
      </c>
      <c r="F748" s="38" t="s">
        <v>1303</v>
      </c>
    </row>
    <row r="749" spans="1:6">
      <c r="A749" s="44" t="s">
        <v>2069</v>
      </c>
      <c r="B749" s="44" t="s">
        <v>1472</v>
      </c>
      <c r="C749" s="44" t="s">
        <v>1305</v>
      </c>
      <c r="D749" s="44" t="s">
        <v>1306</v>
      </c>
      <c r="E749" s="38" t="s">
        <v>1307</v>
      </c>
      <c r="F749" s="38" t="s">
        <v>1308</v>
      </c>
    </row>
    <row r="750" spans="1:6">
      <c r="A750" s="44" t="s">
        <v>2070</v>
      </c>
      <c r="B750" s="44" t="s">
        <v>1341</v>
      </c>
      <c r="C750" s="44" t="s">
        <v>1330</v>
      </c>
      <c r="D750" s="44" t="s">
        <v>1282</v>
      </c>
      <c r="E750" s="38" t="s">
        <v>1283</v>
      </c>
      <c r="F750" s="38" t="s">
        <v>1284</v>
      </c>
    </row>
    <row r="751" spans="1:6">
      <c r="A751" s="44" t="s">
        <v>2071</v>
      </c>
      <c r="B751" s="44" t="s">
        <v>1076</v>
      </c>
      <c r="C751" s="44" t="s">
        <v>1305</v>
      </c>
      <c r="D751" s="44" t="s">
        <v>1306</v>
      </c>
      <c r="E751" s="38" t="s">
        <v>1307</v>
      </c>
      <c r="F751" s="38" t="s">
        <v>1308</v>
      </c>
    </row>
    <row r="752" spans="1:6">
      <c r="A752" s="44" t="s">
        <v>2072</v>
      </c>
      <c r="B752" s="44" t="s">
        <v>1292</v>
      </c>
      <c r="C752" s="44" t="s">
        <v>1287</v>
      </c>
      <c r="D752" s="44" t="s">
        <v>1288</v>
      </c>
      <c r="E752" s="38" t="s">
        <v>1289</v>
      </c>
      <c r="F752" s="38" t="s">
        <v>1290</v>
      </c>
    </row>
    <row r="753" spans="1:6">
      <c r="A753" s="44" t="s">
        <v>2073</v>
      </c>
      <c r="B753" s="44" t="s">
        <v>1774</v>
      </c>
      <c r="C753" s="44" t="s">
        <v>1311</v>
      </c>
      <c r="D753" s="44" t="s">
        <v>1301</v>
      </c>
      <c r="E753" s="38" t="s">
        <v>1302</v>
      </c>
      <c r="F753" s="38" t="s">
        <v>1303</v>
      </c>
    </row>
    <row r="754" spans="1:6">
      <c r="A754" s="44" t="s">
        <v>2074</v>
      </c>
      <c r="B754" s="44" t="s">
        <v>1326</v>
      </c>
      <c r="C754" s="44" t="s">
        <v>1327</v>
      </c>
      <c r="D754" s="44" t="s">
        <v>1288</v>
      </c>
      <c r="E754" s="38" t="s">
        <v>1289</v>
      </c>
      <c r="F754" s="38" t="s">
        <v>1290</v>
      </c>
    </row>
    <row r="755" spans="1:6">
      <c r="A755" s="44" t="s">
        <v>2075</v>
      </c>
      <c r="B755" s="44" t="s">
        <v>1326</v>
      </c>
      <c r="C755" s="44" t="s">
        <v>1327</v>
      </c>
      <c r="D755" s="44" t="s">
        <v>1288</v>
      </c>
      <c r="E755" s="38" t="s">
        <v>1289</v>
      </c>
      <c r="F755" s="38" t="s">
        <v>1290</v>
      </c>
    </row>
    <row r="756" spans="1:6">
      <c r="A756" s="44" t="s">
        <v>2076</v>
      </c>
      <c r="B756" s="44" t="s">
        <v>1313</v>
      </c>
      <c r="C756" s="44" t="s">
        <v>1305</v>
      </c>
      <c r="D756" s="44" t="s">
        <v>1306</v>
      </c>
      <c r="E756" s="38" t="s">
        <v>1307</v>
      </c>
      <c r="F756" s="38" t="s">
        <v>1308</v>
      </c>
    </row>
    <row r="757" spans="1:6">
      <c r="A757" s="44" t="s">
        <v>2077</v>
      </c>
      <c r="B757" s="44" t="s">
        <v>1341</v>
      </c>
      <c r="C757" s="44" t="s">
        <v>1330</v>
      </c>
      <c r="D757" s="44" t="s">
        <v>1282</v>
      </c>
      <c r="E757" s="38" t="s">
        <v>1283</v>
      </c>
      <c r="F757" s="38" t="s">
        <v>1284</v>
      </c>
    </row>
    <row r="758" spans="1:6">
      <c r="A758" s="44" t="s">
        <v>2078</v>
      </c>
      <c r="B758" s="44" t="s">
        <v>1722</v>
      </c>
      <c r="C758" s="44" t="s">
        <v>1300</v>
      </c>
      <c r="D758" s="44" t="s">
        <v>1301</v>
      </c>
      <c r="E758" s="38" t="s">
        <v>1302</v>
      </c>
      <c r="F758" s="38" t="s">
        <v>1303</v>
      </c>
    </row>
    <row r="759" spans="1:6">
      <c r="A759" s="44" t="s">
        <v>2079</v>
      </c>
      <c r="B759" s="44" t="s">
        <v>1280</v>
      </c>
      <c r="C759" s="44" t="s">
        <v>1281</v>
      </c>
      <c r="D759" s="44" t="s">
        <v>1282</v>
      </c>
      <c r="E759" s="38" t="s">
        <v>1283</v>
      </c>
      <c r="F759" s="38" t="s">
        <v>1284</v>
      </c>
    </row>
    <row r="760" spans="1:6">
      <c r="A760" s="44" t="s">
        <v>2080</v>
      </c>
      <c r="B760" s="44" t="s">
        <v>1497</v>
      </c>
      <c r="C760" s="44" t="s">
        <v>1311</v>
      </c>
      <c r="D760" s="44" t="s">
        <v>1301</v>
      </c>
      <c r="E760" s="38" t="s">
        <v>1302</v>
      </c>
      <c r="F760" s="38" t="s">
        <v>1303</v>
      </c>
    </row>
    <row r="761" spans="1:6">
      <c r="A761" s="44" t="s">
        <v>2081</v>
      </c>
      <c r="B761" s="44" t="s">
        <v>1497</v>
      </c>
      <c r="C761" s="44" t="s">
        <v>1311</v>
      </c>
      <c r="D761" s="44" t="s">
        <v>1301</v>
      </c>
      <c r="E761" s="38" t="s">
        <v>1302</v>
      </c>
      <c r="F761" s="38" t="s">
        <v>1303</v>
      </c>
    </row>
    <row r="762" spans="1:6">
      <c r="A762" s="44" t="s">
        <v>2082</v>
      </c>
      <c r="B762" s="44" t="s">
        <v>1375</v>
      </c>
      <c r="C762" s="44" t="s">
        <v>1281</v>
      </c>
      <c r="D762" s="44" t="s">
        <v>1282</v>
      </c>
      <c r="E762" s="38" t="s">
        <v>1283</v>
      </c>
      <c r="F762" s="38" t="s">
        <v>1284</v>
      </c>
    </row>
    <row r="763" spans="1:6">
      <c r="A763" s="44" t="s">
        <v>2083</v>
      </c>
      <c r="B763" s="44" t="s">
        <v>1347</v>
      </c>
      <c r="C763" s="44" t="s">
        <v>1348</v>
      </c>
      <c r="D763" s="44" t="s">
        <v>1295</v>
      </c>
      <c r="E763" s="38" t="s">
        <v>1296</v>
      </c>
      <c r="F763" s="38" t="s">
        <v>1297</v>
      </c>
    </row>
    <row r="764" spans="1:6">
      <c r="A764" s="44" t="s">
        <v>773</v>
      </c>
      <c r="B764" s="44" t="s">
        <v>1341</v>
      </c>
      <c r="C764" s="44" t="s">
        <v>1330</v>
      </c>
      <c r="D764" s="44" t="s">
        <v>1282</v>
      </c>
      <c r="E764" s="38" t="s">
        <v>1283</v>
      </c>
      <c r="F764" s="38" t="s">
        <v>1284</v>
      </c>
    </row>
    <row r="765" spans="1:6">
      <c r="A765" s="44" t="s">
        <v>780</v>
      </c>
      <c r="B765" s="44" t="s">
        <v>1828</v>
      </c>
      <c r="C765" s="44" t="s">
        <v>1311</v>
      </c>
      <c r="D765" s="44" t="s">
        <v>1301</v>
      </c>
      <c r="E765" s="38" t="s">
        <v>1302</v>
      </c>
      <c r="F765" s="38" t="s">
        <v>1303</v>
      </c>
    </row>
    <row r="766" spans="1:6">
      <c r="A766" s="44" t="s">
        <v>2084</v>
      </c>
      <c r="B766" s="44" t="s">
        <v>1828</v>
      </c>
      <c r="C766" s="44" t="s">
        <v>1311</v>
      </c>
      <c r="D766" s="44" t="s">
        <v>1301</v>
      </c>
      <c r="E766" s="38" t="s">
        <v>1302</v>
      </c>
      <c r="F766" s="38" t="s">
        <v>1303</v>
      </c>
    </row>
    <row r="767" spans="1:6">
      <c r="A767" s="44" t="s">
        <v>2085</v>
      </c>
      <c r="B767" s="44" t="s">
        <v>1680</v>
      </c>
      <c r="C767" s="44" t="s">
        <v>1294</v>
      </c>
      <c r="D767" s="44" t="s">
        <v>1295</v>
      </c>
      <c r="E767" s="38" t="s">
        <v>1296</v>
      </c>
      <c r="F767" s="38" t="s">
        <v>1297</v>
      </c>
    </row>
    <row r="768" spans="1:6">
      <c r="A768" s="44" t="s">
        <v>2086</v>
      </c>
      <c r="B768" s="44" t="s">
        <v>1341</v>
      </c>
      <c r="C768" s="44" t="s">
        <v>1330</v>
      </c>
      <c r="D768" s="44" t="s">
        <v>1282</v>
      </c>
      <c r="E768" s="38" t="s">
        <v>1283</v>
      </c>
      <c r="F768" s="38" t="s">
        <v>1284</v>
      </c>
    </row>
    <row r="769" spans="1:6">
      <c r="A769" s="44" t="s">
        <v>2087</v>
      </c>
      <c r="B769" s="44" t="s">
        <v>1497</v>
      </c>
      <c r="C769" s="44" t="s">
        <v>1311</v>
      </c>
      <c r="D769" s="44" t="s">
        <v>1301</v>
      </c>
      <c r="E769" s="38" t="s">
        <v>1302</v>
      </c>
      <c r="F769" s="38" t="s">
        <v>1303</v>
      </c>
    </row>
    <row r="770" spans="1:6">
      <c r="A770" s="44" t="s">
        <v>2088</v>
      </c>
      <c r="B770" s="44" t="s">
        <v>1519</v>
      </c>
      <c r="C770" s="44" t="s">
        <v>1327</v>
      </c>
      <c r="D770" s="44" t="s">
        <v>1288</v>
      </c>
      <c r="E770" s="38" t="s">
        <v>1289</v>
      </c>
      <c r="F770" s="38" t="s">
        <v>1290</v>
      </c>
    </row>
    <row r="771" spans="1:6">
      <c r="A771" s="44" t="s">
        <v>2089</v>
      </c>
      <c r="B771" s="44" t="s">
        <v>1493</v>
      </c>
      <c r="C771" s="44" t="s">
        <v>1287</v>
      </c>
      <c r="D771" s="44" t="s">
        <v>1288</v>
      </c>
      <c r="E771" s="38" t="s">
        <v>1289</v>
      </c>
      <c r="F771" s="38" t="s">
        <v>1290</v>
      </c>
    </row>
    <row r="772" spans="1:6">
      <c r="A772" s="44" t="s">
        <v>783</v>
      </c>
      <c r="B772" s="44" t="s">
        <v>1350</v>
      </c>
      <c r="C772" s="44" t="s">
        <v>1300</v>
      </c>
      <c r="D772" s="44" t="s">
        <v>1301</v>
      </c>
      <c r="E772" s="38" t="s">
        <v>1302</v>
      </c>
      <c r="F772" s="38" t="s">
        <v>1303</v>
      </c>
    </row>
    <row r="773" spans="1:6">
      <c r="A773" s="44" t="s">
        <v>2090</v>
      </c>
      <c r="B773" s="44" t="s">
        <v>1420</v>
      </c>
      <c r="C773" s="44" t="s">
        <v>1316</v>
      </c>
      <c r="D773" s="44" t="s">
        <v>1317</v>
      </c>
      <c r="E773" s="38" t="s">
        <v>1318</v>
      </c>
      <c r="F773" s="38" t="s">
        <v>1319</v>
      </c>
    </row>
    <row r="774" spans="1:6">
      <c r="A774" s="44" t="s">
        <v>2091</v>
      </c>
      <c r="B774" s="44" t="s">
        <v>1478</v>
      </c>
      <c r="C774" s="44" t="s">
        <v>1294</v>
      </c>
      <c r="D774" s="44" t="s">
        <v>1295</v>
      </c>
      <c r="E774" s="38" t="s">
        <v>1296</v>
      </c>
      <c r="F774" s="38" t="s">
        <v>1297</v>
      </c>
    </row>
    <row r="775" spans="1:6">
      <c r="A775" s="44" t="s">
        <v>2092</v>
      </c>
      <c r="B775" s="44" t="s">
        <v>1345</v>
      </c>
      <c r="C775" s="44" t="s">
        <v>1305</v>
      </c>
      <c r="D775" s="44" t="s">
        <v>1306</v>
      </c>
      <c r="E775" s="38" t="s">
        <v>1307</v>
      </c>
      <c r="F775" s="38" t="s">
        <v>1308</v>
      </c>
    </row>
    <row r="776" spans="1:6">
      <c r="A776" s="44" t="s">
        <v>2093</v>
      </c>
      <c r="B776" s="44" t="s">
        <v>1680</v>
      </c>
      <c r="C776" s="44" t="s">
        <v>1294</v>
      </c>
      <c r="D776" s="44" t="s">
        <v>1295</v>
      </c>
      <c r="E776" s="38" t="s">
        <v>1296</v>
      </c>
      <c r="F776" s="38" t="s">
        <v>1297</v>
      </c>
    </row>
    <row r="777" spans="1:6">
      <c r="A777" s="44" t="s">
        <v>2094</v>
      </c>
      <c r="B777" s="44" t="s">
        <v>1448</v>
      </c>
      <c r="C777" s="44" t="s">
        <v>1281</v>
      </c>
      <c r="D777" s="44" t="s">
        <v>1282</v>
      </c>
      <c r="E777" s="38" t="s">
        <v>1283</v>
      </c>
      <c r="F777" s="38" t="s">
        <v>1284</v>
      </c>
    </row>
    <row r="778" spans="1:6">
      <c r="A778" s="44" t="s">
        <v>2095</v>
      </c>
      <c r="B778" s="44" t="s">
        <v>1280</v>
      </c>
      <c r="C778" s="44" t="s">
        <v>1281</v>
      </c>
      <c r="D778" s="44" t="s">
        <v>1282</v>
      </c>
      <c r="E778" s="38" t="s">
        <v>1283</v>
      </c>
      <c r="F778" s="38" t="s">
        <v>1284</v>
      </c>
    </row>
    <row r="779" spans="1:6">
      <c r="A779" s="44" t="s">
        <v>2096</v>
      </c>
      <c r="B779" s="44" t="s">
        <v>1280</v>
      </c>
      <c r="C779" s="44" t="s">
        <v>1281</v>
      </c>
      <c r="D779" s="44" t="s">
        <v>1282</v>
      </c>
      <c r="E779" s="38" t="s">
        <v>1283</v>
      </c>
      <c r="F779" s="38" t="s">
        <v>1284</v>
      </c>
    </row>
    <row r="780" spans="1:6">
      <c r="A780" s="44" t="s">
        <v>2097</v>
      </c>
      <c r="B780" s="44" t="s">
        <v>1493</v>
      </c>
      <c r="C780" s="44" t="s">
        <v>1287</v>
      </c>
      <c r="D780" s="44" t="s">
        <v>1288</v>
      </c>
      <c r="E780" s="38" t="s">
        <v>1289</v>
      </c>
      <c r="F780" s="38" t="s">
        <v>1290</v>
      </c>
    </row>
    <row r="781" spans="1:6">
      <c r="A781" s="44" t="s">
        <v>2098</v>
      </c>
      <c r="B781" s="44" t="s">
        <v>1459</v>
      </c>
      <c r="C781" s="44" t="s">
        <v>1281</v>
      </c>
      <c r="D781" s="44" t="s">
        <v>1282</v>
      </c>
      <c r="E781" s="38" t="s">
        <v>1283</v>
      </c>
      <c r="F781" s="38" t="s">
        <v>1284</v>
      </c>
    </row>
    <row r="782" spans="1:6">
      <c r="A782" s="44" t="s">
        <v>2099</v>
      </c>
      <c r="B782" s="44" t="s">
        <v>1668</v>
      </c>
      <c r="C782" s="44" t="s">
        <v>1300</v>
      </c>
      <c r="D782" s="44" t="s">
        <v>1301</v>
      </c>
      <c r="E782" s="38" t="s">
        <v>1302</v>
      </c>
      <c r="F782" s="38" t="s">
        <v>1303</v>
      </c>
    </row>
    <row r="783" spans="1:6">
      <c r="A783" s="44" t="s">
        <v>2100</v>
      </c>
      <c r="B783" s="44" t="s">
        <v>1405</v>
      </c>
      <c r="C783" s="44" t="s">
        <v>1294</v>
      </c>
      <c r="D783" s="44" t="s">
        <v>1295</v>
      </c>
      <c r="E783" s="38" t="s">
        <v>1296</v>
      </c>
      <c r="F783" s="38" t="s">
        <v>1297</v>
      </c>
    </row>
    <row r="784" spans="1:6">
      <c r="A784" s="44" t="s">
        <v>2101</v>
      </c>
      <c r="B784" s="44" t="s">
        <v>1324</v>
      </c>
      <c r="C784" s="44" t="s">
        <v>1294</v>
      </c>
      <c r="D784" s="44" t="s">
        <v>1295</v>
      </c>
      <c r="E784" s="38" t="s">
        <v>1296</v>
      </c>
      <c r="F784" s="38" t="s">
        <v>1297</v>
      </c>
    </row>
    <row r="785" spans="1:6">
      <c r="A785" s="44" t="s">
        <v>2102</v>
      </c>
      <c r="B785" s="44" t="s">
        <v>1405</v>
      </c>
      <c r="C785" s="44" t="s">
        <v>1294</v>
      </c>
      <c r="D785" s="44" t="s">
        <v>1295</v>
      </c>
      <c r="E785" s="38" t="s">
        <v>1296</v>
      </c>
      <c r="F785" s="38" t="s">
        <v>1297</v>
      </c>
    </row>
    <row r="786" spans="1:6">
      <c r="A786" s="44" t="s">
        <v>2103</v>
      </c>
      <c r="B786" s="44" t="s">
        <v>1405</v>
      </c>
      <c r="C786" s="44" t="s">
        <v>1294</v>
      </c>
      <c r="D786" s="44" t="s">
        <v>1295</v>
      </c>
      <c r="E786" s="38" t="s">
        <v>1296</v>
      </c>
      <c r="F786" s="38" t="s">
        <v>1297</v>
      </c>
    </row>
    <row r="787" spans="1:6">
      <c r="A787" s="44" t="s">
        <v>2104</v>
      </c>
      <c r="B787" s="44" t="s">
        <v>1420</v>
      </c>
      <c r="C787" s="44" t="s">
        <v>1316</v>
      </c>
      <c r="D787" s="44" t="s">
        <v>1317</v>
      </c>
      <c r="E787" s="38" t="s">
        <v>1318</v>
      </c>
      <c r="F787" s="38" t="s">
        <v>1319</v>
      </c>
    </row>
    <row r="788" spans="1:6">
      <c r="A788" s="44" t="s">
        <v>2105</v>
      </c>
      <c r="B788" s="44" t="s">
        <v>1359</v>
      </c>
      <c r="C788" s="44" t="s">
        <v>1311</v>
      </c>
      <c r="D788" s="44" t="s">
        <v>1301</v>
      </c>
      <c r="E788" s="38" t="s">
        <v>1302</v>
      </c>
      <c r="F788" s="38" t="s">
        <v>1303</v>
      </c>
    </row>
    <row r="789" spans="1:6">
      <c r="A789" s="44" t="s">
        <v>2106</v>
      </c>
      <c r="B789" s="44" t="s">
        <v>1369</v>
      </c>
      <c r="C789" s="44" t="s">
        <v>1281</v>
      </c>
      <c r="D789" s="44" t="s">
        <v>1282</v>
      </c>
      <c r="E789" s="38" t="s">
        <v>1283</v>
      </c>
      <c r="F789" s="38" t="s">
        <v>1284</v>
      </c>
    </row>
    <row r="790" spans="1:6">
      <c r="A790" s="44" t="s">
        <v>2107</v>
      </c>
      <c r="B790" s="44" t="s">
        <v>1369</v>
      </c>
      <c r="C790" s="44" t="s">
        <v>1281</v>
      </c>
      <c r="D790" s="44" t="s">
        <v>1282</v>
      </c>
      <c r="E790" s="38" t="s">
        <v>1283</v>
      </c>
      <c r="F790" s="38" t="s">
        <v>1284</v>
      </c>
    </row>
    <row r="791" spans="1:6">
      <c r="A791" s="44" t="s">
        <v>788</v>
      </c>
      <c r="B791" s="44" t="s">
        <v>1341</v>
      </c>
      <c r="C791" s="44" t="s">
        <v>1330</v>
      </c>
      <c r="D791" s="44" t="s">
        <v>1282</v>
      </c>
      <c r="E791" s="38" t="s">
        <v>1283</v>
      </c>
      <c r="F791" s="38" t="s">
        <v>1284</v>
      </c>
    </row>
    <row r="792" spans="1:6">
      <c r="A792" s="44" t="s">
        <v>2108</v>
      </c>
      <c r="B792" s="44" t="s">
        <v>1353</v>
      </c>
      <c r="C792" s="44" t="s">
        <v>1281</v>
      </c>
      <c r="D792" s="44" t="s">
        <v>1282</v>
      </c>
      <c r="E792" s="38" t="s">
        <v>1283</v>
      </c>
      <c r="F792" s="38" t="s">
        <v>1284</v>
      </c>
    </row>
    <row r="793" spans="1:6">
      <c r="A793" s="44" t="s">
        <v>2109</v>
      </c>
      <c r="B793" s="44" t="s">
        <v>1459</v>
      </c>
      <c r="C793" s="44" t="s">
        <v>1281</v>
      </c>
      <c r="D793" s="44" t="s">
        <v>1282</v>
      </c>
      <c r="E793" s="38" t="s">
        <v>1283</v>
      </c>
      <c r="F793" s="38" t="s">
        <v>1284</v>
      </c>
    </row>
    <row r="794" spans="1:6">
      <c r="A794" s="44" t="s">
        <v>2110</v>
      </c>
      <c r="B794" s="44" t="s">
        <v>1280</v>
      </c>
      <c r="C794" s="44" t="s">
        <v>1281</v>
      </c>
      <c r="D794" s="44" t="s">
        <v>1282</v>
      </c>
      <c r="E794" s="38" t="s">
        <v>1283</v>
      </c>
      <c r="F794" s="38" t="s">
        <v>1284</v>
      </c>
    </row>
    <row r="795" spans="1:6">
      <c r="A795" s="44" t="s">
        <v>2111</v>
      </c>
      <c r="B795" s="44" t="s">
        <v>1345</v>
      </c>
      <c r="C795" s="44" t="s">
        <v>1305</v>
      </c>
      <c r="D795" s="44" t="s">
        <v>1306</v>
      </c>
      <c r="E795" s="38" t="s">
        <v>1307</v>
      </c>
      <c r="F795" s="38" t="s">
        <v>1308</v>
      </c>
    </row>
    <row r="796" spans="1:6">
      <c r="A796" s="44" t="s">
        <v>2112</v>
      </c>
      <c r="B796" s="44" t="s">
        <v>1324</v>
      </c>
      <c r="C796" s="44" t="s">
        <v>1294</v>
      </c>
      <c r="D796" s="44" t="s">
        <v>1295</v>
      </c>
      <c r="E796" s="38" t="s">
        <v>1296</v>
      </c>
      <c r="F796" s="38" t="s">
        <v>1297</v>
      </c>
    </row>
    <row r="797" spans="1:6">
      <c r="A797" s="44" t="s">
        <v>2113</v>
      </c>
      <c r="B797" s="44" t="s">
        <v>1627</v>
      </c>
      <c r="C797" s="44" t="s">
        <v>1316</v>
      </c>
      <c r="D797" s="44" t="s">
        <v>1317</v>
      </c>
      <c r="E797" s="38" t="s">
        <v>1318</v>
      </c>
      <c r="F797" s="38" t="s">
        <v>1319</v>
      </c>
    </row>
    <row r="798" spans="1:6">
      <c r="A798" s="44" t="s">
        <v>2114</v>
      </c>
      <c r="B798" s="44" t="s">
        <v>1722</v>
      </c>
      <c r="C798" s="44" t="s">
        <v>1300</v>
      </c>
      <c r="D798" s="44" t="s">
        <v>1301</v>
      </c>
      <c r="E798" s="38" t="s">
        <v>1302</v>
      </c>
      <c r="F798" s="38" t="s">
        <v>1303</v>
      </c>
    </row>
    <row r="799" spans="1:6">
      <c r="A799" s="44" t="s">
        <v>2115</v>
      </c>
      <c r="B799" s="44" t="s">
        <v>1722</v>
      </c>
      <c r="C799" s="44" t="s">
        <v>1300</v>
      </c>
      <c r="D799" s="44" t="s">
        <v>1301</v>
      </c>
      <c r="E799" s="38" t="s">
        <v>1302</v>
      </c>
      <c r="F799" s="38" t="s">
        <v>1303</v>
      </c>
    </row>
    <row r="800" spans="1:6">
      <c r="A800" s="44" t="s">
        <v>2116</v>
      </c>
      <c r="B800" s="44" t="s">
        <v>1427</v>
      </c>
      <c r="C800" s="44" t="s">
        <v>1287</v>
      </c>
      <c r="D800" s="44" t="s">
        <v>1288</v>
      </c>
      <c r="E800" s="38" t="s">
        <v>1289</v>
      </c>
      <c r="F800" s="38" t="s">
        <v>1290</v>
      </c>
    </row>
    <row r="801" spans="1:6">
      <c r="A801" s="44" t="s">
        <v>2117</v>
      </c>
      <c r="B801" s="44" t="s">
        <v>1347</v>
      </c>
      <c r="C801" s="44" t="s">
        <v>1348</v>
      </c>
      <c r="D801" s="44" t="s">
        <v>1295</v>
      </c>
      <c r="E801" s="38" t="s">
        <v>1296</v>
      </c>
      <c r="F801" s="38" t="s">
        <v>1297</v>
      </c>
    </row>
    <row r="802" spans="1:6">
      <c r="A802" s="44" t="s">
        <v>2118</v>
      </c>
      <c r="B802" s="44" t="s">
        <v>1341</v>
      </c>
      <c r="C802" s="44" t="s">
        <v>1330</v>
      </c>
      <c r="D802" s="44" t="s">
        <v>1282</v>
      </c>
      <c r="E802" s="38" t="s">
        <v>1283</v>
      </c>
      <c r="F802" s="38" t="s">
        <v>1284</v>
      </c>
    </row>
    <row r="803" spans="1:6">
      <c r="A803" s="44" t="s">
        <v>2119</v>
      </c>
      <c r="B803" s="44" t="s">
        <v>1493</v>
      </c>
      <c r="C803" s="44" t="s">
        <v>1287</v>
      </c>
      <c r="D803" s="44" t="s">
        <v>1288</v>
      </c>
      <c r="E803" s="38" t="s">
        <v>1289</v>
      </c>
      <c r="F803" s="38" t="s">
        <v>1290</v>
      </c>
    </row>
    <row r="804" spans="1:6">
      <c r="A804" s="44" t="s">
        <v>2120</v>
      </c>
      <c r="B804" s="44" t="s">
        <v>1405</v>
      </c>
      <c r="C804" s="44" t="s">
        <v>1294</v>
      </c>
      <c r="D804" s="44" t="s">
        <v>1295</v>
      </c>
      <c r="E804" s="38" t="s">
        <v>1296</v>
      </c>
      <c r="F804" s="38" t="s">
        <v>1297</v>
      </c>
    </row>
    <row r="805" spans="1:6">
      <c r="A805" s="44" t="s">
        <v>2121</v>
      </c>
      <c r="B805" s="44" t="s">
        <v>1519</v>
      </c>
      <c r="C805" s="44" t="s">
        <v>1327</v>
      </c>
      <c r="D805" s="44" t="s">
        <v>1288</v>
      </c>
      <c r="E805" s="38" t="s">
        <v>1289</v>
      </c>
      <c r="F805" s="38" t="s">
        <v>1290</v>
      </c>
    </row>
    <row r="806" spans="1:6">
      <c r="A806" s="44" t="s">
        <v>2122</v>
      </c>
      <c r="B806" s="44" t="s">
        <v>1421</v>
      </c>
      <c r="C806" s="44" t="s">
        <v>1322</v>
      </c>
      <c r="D806" s="44" t="s">
        <v>1306</v>
      </c>
      <c r="E806" s="38" t="s">
        <v>1307</v>
      </c>
      <c r="F806" s="38" t="s">
        <v>1308</v>
      </c>
    </row>
    <row r="807" spans="1:6">
      <c r="A807" s="44" t="s">
        <v>791</v>
      </c>
      <c r="B807" s="44" t="s">
        <v>1774</v>
      </c>
      <c r="C807" s="44" t="s">
        <v>1311</v>
      </c>
      <c r="D807" s="44" t="s">
        <v>1301</v>
      </c>
      <c r="E807" s="38" t="s">
        <v>1302</v>
      </c>
      <c r="F807" s="38" t="s">
        <v>1303</v>
      </c>
    </row>
    <row r="808" spans="1:6">
      <c r="A808" s="44" t="s">
        <v>2123</v>
      </c>
      <c r="B808" s="44" t="s">
        <v>1774</v>
      </c>
      <c r="C808" s="44" t="s">
        <v>1311</v>
      </c>
      <c r="D808" s="44" t="s">
        <v>1301</v>
      </c>
      <c r="E808" s="38" t="s">
        <v>1302</v>
      </c>
      <c r="F808" s="38" t="s">
        <v>1303</v>
      </c>
    </row>
    <row r="809" spans="1:6">
      <c r="A809" s="44" t="s">
        <v>2124</v>
      </c>
      <c r="B809" s="44" t="s">
        <v>1416</v>
      </c>
      <c r="C809" s="44" t="s">
        <v>1327</v>
      </c>
      <c r="D809" s="44" t="s">
        <v>1288</v>
      </c>
      <c r="E809" s="38" t="s">
        <v>1289</v>
      </c>
      <c r="F809" s="38" t="s">
        <v>1290</v>
      </c>
    </row>
    <row r="810" spans="1:6">
      <c r="A810" s="44" t="s">
        <v>2125</v>
      </c>
      <c r="B810" s="44" t="s">
        <v>1399</v>
      </c>
      <c r="C810" s="44" t="s">
        <v>1305</v>
      </c>
      <c r="D810" s="44" t="s">
        <v>1306</v>
      </c>
      <c r="E810" s="38" t="s">
        <v>1307</v>
      </c>
      <c r="F810" s="38" t="s">
        <v>1308</v>
      </c>
    </row>
    <row r="811" spans="1:6">
      <c r="A811" s="44" t="s">
        <v>2126</v>
      </c>
      <c r="B811" s="44" t="s">
        <v>1429</v>
      </c>
      <c r="C811" s="44" t="s">
        <v>1316</v>
      </c>
      <c r="D811" s="44" t="s">
        <v>1317</v>
      </c>
      <c r="E811" s="38" t="s">
        <v>1318</v>
      </c>
      <c r="F811" s="38" t="s">
        <v>1319</v>
      </c>
    </row>
    <row r="812" spans="1:6">
      <c r="A812" s="44" t="s">
        <v>2127</v>
      </c>
      <c r="B812" s="44" t="s">
        <v>1482</v>
      </c>
      <c r="C812" s="44" t="s">
        <v>1334</v>
      </c>
      <c r="D812" s="44" t="s">
        <v>1295</v>
      </c>
      <c r="E812" s="38" t="s">
        <v>1296</v>
      </c>
      <c r="F812" s="38" t="s">
        <v>1297</v>
      </c>
    </row>
    <row r="813" spans="1:6">
      <c r="A813" s="44" t="s">
        <v>2128</v>
      </c>
      <c r="B813" s="44" t="s">
        <v>1535</v>
      </c>
      <c r="C813" s="44" t="s">
        <v>1330</v>
      </c>
      <c r="D813" s="44" t="s">
        <v>1282</v>
      </c>
      <c r="E813" s="38" t="s">
        <v>1283</v>
      </c>
      <c r="F813" s="38" t="s">
        <v>1284</v>
      </c>
    </row>
    <row r="814" spans="1:6">
      <c r="A814" s="44" t="s">
        <v>2129</v>
      </c>
      <c r="B814" s="44" t="s">
        <v>1478</v>
      </c>
      <c r="C814" s="44" t="s">
        <v>1294</v>
      </c>
      <c r="D814" s="44" t="s">
        <v>1295</v>
      </c>
      <c r="E814" s="38" t="s">
        <v>1296</v>
      </c>
      <c r="F814" s="38" t="s">
        <v>1297</v>
      </c>
    </row>
    <row r="815" spans="1:6">
      <c r="A815" s="44" t="s">
        <v>2130</v>
      </c>
      <c r="B815" s="44" t="s">
        <v>1405</v>
      </c>
      <c r="C815" s="44" t="s">
        <v>1294</v>
      </c>
      <c r="D815" s="44" t="s">
        <v>1295</v>
      </c>
      <c r="E815" s="38" t="s">
        <v>1296</v>
      </c>
      <c r="F815" s="38" t="s">
        <v>1297</v>
      </c>
    </row>
    <row r="816" spans="1:6">
      <c r="A816" s="44" t="s">
        <v>2131</v>
      </c>
      <c r="B816" s="44" t="s">
        <v>1333</v>
      </c>
      <c r="C816" s="44" t="s">
        <v>1334</v>
      </c>
      <c r="D816" s="44" t="s">
        <v>1295</v>
      </c>
      <c r="E816" s="38" t="s">
        <v>1296</v>
      </c>
      <c r="F816" s="38" t="s">
        <v>1297</v>
      </c>
    </row>
    <row r="817" spans="1:6">
      <c r="A817" s="44" t="s">
        <v>2132</v>
      </c>
      <c r="B817" s="44" t="s">
        <v>1668</v>
      </c>
      <c r="C817" s="44" t="s">
        <v>1300</v>
      </c>
      <c r="D817" s="44" t="s">
        <v>1301</v>
      </c>
      <c r="E817" s="38" t="s">
        <v>1302</v>
      </c>
      <c r="F817" s="38" t="s">
        <v>1303</v>
      </c>
    </row>
    <row r="818" spans="1:6">
      <c r="A818" s="44" t="s">
        <v>1497</v>
      </c>
      <c r="B818" s="44" t="s">
        <v>1497</v>
      </c>
      <c r="C818" s="44" t="s">
        <v>1311</v>
      </c>
      <c r="D818" s="44" t="s">
        <v>1301</v>
      </c>
      <c r="E818" s="38" t="s">
        <v>1302</v>
      </c>
      <c r="F818" s="38" t="s">
        <v>1303</v>
      </c>
    </row>
    <row r="819" spans="1:6">
      <c r="A819" s="44" t="s">
        <v>2133</v>
      </c>
      <c r="B819" s="44" t="s">
        <v>1405</v>
      </c>
      <c r="C819" s="44" t="s">
        <v>1294</v>
      </c>
      <c r="D819" s="44" t="s">
        <v>1295</v>
      </c>
      <c r="E819" s="38" t="s">
        <v>1296</v>
      </c>
      <c r="F819" s="38" t="s">
        <v>1297</v>
      </c>
    </row>
    <row r="820" spans="1:6">
      <c r="A820" s="44" t="s">
        <v>2134</v>
      </c>
      <c r="B820" s="44" t="s">
        <v>1329</v>
      </c>
      <c r="C820" s="44" t="s">
        <v>1330</v>
      </c>
      <c r="D820" s="44" t="s">
        <v>1282</v>
      </c>
      <c r="E820" s="38" t="s">
        <v>1283</v>
      </c>
      <c r="F820" s="38" t="s">
        <v>1284</v>
      </c>
    </row>
    <row r="821" spans="1:6">
      <c r="A821" s="44" t="s">
        <v>2135</v>
      </c>
      <c r="B821" s="44" t="s">
        <v>1347</v>
      </c>
      <c r="C821" s="44" t="s">
        <v>1348</v>
      </c>
      <c r="D821" s="44" t="s">
        <v>1295</v>
      </c>
      <c r="E821" s="38" t="s">
        <v>1296</v>
      </c>
      <c r="F821" s="38" t="s">
        <v>1297</v>
      </c>
    </row>
    <row r="822" spans="1:6">
      <c r="A822" s="44" t="s">
        <v>2136</v>
      </c>
      <c r="B822" s="44" t="s">
        <v>1420</v>
      </c>
      <c r="C822" s="44" t="s">
        <v>1316</v>
      </c>
      <c r="D822" s="44" t="s">
        <v>1317</v>
      </c>
      <c r="E822" s="38" t="s">
        <v>1318</v>
      </c>
      <c r="F822" s="38" t="s">
        <v>1319</v>
      </c>
    </row>
    <row r="823" spans="1:6">
      <c r="A823" s="44" t="s">
        <v>2137</v>
      </c>
      <c r="B823" s="44" t="s">
        <v>1722</v>
      </c>
      <c r="C823" s="44" t="s">
        <v>1300</v>
      </c>
      <c r="D823" s="44" t="s">
        <v>1301</v>
      </c>
      <c r="E823" s="38" t="s">
        <v>1302</v>
      </c>
      <c r="F823" s="38" t="s">
        <v>1303</v>
      </c>
    </row>
    <row r="824" spans="1:6">
      <c r="A824" s="44" t="s">
        <v>2138</v>
      </c>
      <c r="B824" s="44" t="s">
        <v>1495</v>
      </c>
      <c r="C824" s="44" t="s">
        <v>1281</v>
      </c>
      <c r="D824" s="44" t="s">
        <v>1282</v>
      </c>
      <c r="E824" s="38" t="s">
        <v>1283</v>
      </c>
      <c r="F824" s="38" t="s">
        <v>1284</v>
      </c>
    </row>
    <row r="825" spans="1:6">
      <c r="A825" s="44" t="s">
        <v>2139</v>
      </c>
      <c r="B825" s="44" t="s">
        <v>1369</v>
      </c>
      <c r="C825" s="44" t="s">
        <v>1281</v>
      </c>
      <c r="D825" s="44" t="s">
        <v>1282</v>
      </c>
      <c r="E825" s="38" t="s">
        <v>1283</v>
      </c>
      <c r="F825" s="38" t="s">
        <v>1284</v>
      </c>
    </row>
    <row r="826" spans="1:6">
      <c r="A826" s="44" t="s">
        <v>2140</v>
      </c>
      <c r="B826" s="44" t="s">
        <v>1508</v>
      </c>
      <c r="C826" s="44" t="s">
        <v>1327</v>
      </c>
      <c r="D826" s="44" t="s">
        <v>1288</v>
      </c>
      <c r="E826" s="38" t="s">
        <v>1289</v>
      </c>
      <c r="F826" s="38" t="s">
        <v>1290</v>
      </c>
    </row>
    <row r="827" spans="1:6">
      <c r="A827" s="44" t="s">
        <v>2141</v>
      </c>
      <c r="B827" s="44" t="s">
        <v>1373</v>
      </c>
      <c r="C827" s="44" t="s">
        <v>1311</v>
      </c>
      <c r="D827" s="44" t="s">
        <v>1301</v>
      </c>
      <c r="E827" s="38" t="s">
        <v>1302</v>
      </c>
      <c r="F827" s="38" t="s">
        <v>1303</v>
      </c>
    </row>
    <row r="828" spans="1:6">
      <c r="A828" s="44" t="s">
        <v>2142</v>
      </c>
      <c r="B828" s="44" t="s">
        <v>1341</v>
      </c>
      <c r="C828" s="44" t="s">
        <v>1330</v>
      </c>
      <c r="D828" s="44" t="s">
        <v>1282</v>
      </c>
      <c r="E828" s="38" t="s">
        <v>1283</v>
      </c>
      <c r="F828" s="38" t="s">
        <v>1284</v>
      </c>
    </row>
    <row r="829" spans="1:6">
      <c r="A829" s="44" t="s">
        <v>2143</v>
      </c>
      <c r="B829" s="44" t="s">
        <v>1553</v>
      </c>
      <c r="C829" s="44" t="s">
        <v>1300</v>
      </c>
      <c r="D829" s="44" t="s">
        <v>1301</v>
      </c>
      <c r="E829" s="38" t="s">
        <v>1302</v>
      </c>
      <c r="F829" s="38" t="s">
        <v>1303</v>
      </c>
    </row>
    <row r="830" spans="1:6">
      <c r="A830" s="44" t="s">
        <v>2144</v>
      </c>
      <c r="B830" s="44" t="s">
        <v>1416</v>
      </c>
      <c r="C830" s="44" t="s">
        <v>1327</v>
      </c>
      <c r="D830" s="44" t="s">
        <v>1288</v>
      </c>
      <c r="E830" s="38" t="s">
        <v>1289</v>
      </c>
      <c r="F830" s="38" t="s">
        <v>1290</v>
      </c>
    </row>
    <row r="831" spans="1:6">
      <c r="A831" s="44" t="s">
        <v>2145</v>
      </c>
      <c r="B831" s="44" t="s">
        <v>1388</v>
      </c>
      <c r="C831" s="44" t="s">
        <v>1389</v>
      </c>
      <c r="D831" s="44" t="s">
        <v>1295</v>
      </c>
      <c r="E831" s="38" t="s">
        <v>1296</v>
      </c>
      <c r="F831" s="38" t="s">
        <v>1297</v>
      </c>
    </row>
    <row r="832" spans="1:6">
      <c r="A832" s="44" t="s">
        <v>2146</v>
      </c>
      <c r="B832" s="44" t="s">
        <v>1375</v>
      </c>
      <c r="C832" s="44" t="s">
        <v>1281</v>
      </c>
      <c r="D832" s="44" t="s">
        <v>1282</v>
      </c>
      <c r="E832" s="38" t="s">
        <v>1283</v>
      </c>
      <c r="F832" s="38" t="s">
        <v>1284</v>
      </c>
    </row>
    <row r="833" spans="1:6">
      <c r="A833" s="44" t="s">
        <v>2147</v>
      </c>
      <c r="B833" s="44" t="s">
        <v>1375</v>
      </c>
      <c r="C833" s="44" t="s">
        <v>1281</v>
      </c>
      <c r="D833" s="44" t="s">
        <v>1282</v>
      </c>
      <c r="E833" s="38" t="s">
        <v>1283</v>
      </c>
      <c r="F833" s="38" t="s">
        <v>1284</v>
      </c>
    </row>
    <row r="834" spans="1:6">
      <c r="A834" s="44" t="s">
        <v>2148</v>
      </c>
      <c r="B834" s="44" t="s">
        <v>1472</v>
      </c>
      <c r="C834" s="44" t="s">
        <v>1305</v>
      </c>
      <c r="D834" s="44" t="s">
        <v>1306</v>
      </c>
      <c r="E834" s="38" t="s">
        <v>1307</v>
      </c>
      <c r="F834" s="38" t="s">
        <v>1308</v>
      </c>
    </row>
    <row r="835" spans="1:6">
      <c r="A835" s="44" t="s">
        <v>2149</v>
      </c>
      <c r="B835" s="44" t="s">
        <v>1280</v>
      </c>
      <c r="C835" s="44" t="s">
        <v>1281</v>
      </c>
      <c r="D835" s="44" t="s">
        <v>1282</v>
      </c>
      <c r="E835" s="38" t="s">
        <v>1283</v>
      </c>
      <c r="F835" s="38" t="s">
        <v>1284</v>
      </c>
    </row>
    <row r="836" spans="1:6">
      <c r="A836" s="44" t="s">
        <v>2150</v>
      </c>
      <c r="B836" s="44" t="s">
        <v>1280</v>
      </c>
      <c r="C836" s="44" t="s">
        <v>1281</v>
      </c>
      <c r="D836" s="44" t="s">
        <v>1282</v>
      </c>
      <c r="E836" s="38" t="s">
        <v>1283</v>
      </c>
      <c r="F836" s="38" t="s">
        <v>1284</v>
      </c>
    </row>
    <row r="837" spans="1:6">
      <c r="A837" s="44" t="s">
        <v>2151</v>
      </c>
      <c r="B837" s="44" t="s">
        <v>1333</v>
      </c>
      <c r="C837" s="44" t="s">
        <v>1334</v>
      </c>
      <c r="D837" s="44" t="s">
        <v>1295</v>
      </c>
      <c r="E837" s="38" t="s">
        <v>1296</v>
      </c>
      <c r="F837" s="38" t="s">
        <v>1297</v>
      </c>
    </row>
    <row r="838" spans="1:6">
      <c r="A838" s="44" t="s">
        <v>796</v>
      </c>
      <c r="B838" s="44" t="s">
        <v>1405</v>
      </c>
      <c r="C838" s="44" t="s">
        <v>1294</v>
      </c>
      <c r="D838" s="44" t="s">
        <v>1295</v>
      </c>
      <c r="E838" s="38" t="s">
        <v>1296</v>
      </c>
      <c r="F838" s="38" t="s">
        <v>1297</v>
      </c>
    </row>
    <row r="839" spans="1:6">
      <c r="A839" s="44" t="s">
        <v>2152</v>
      </c>
      <c r="B839" s="44" t="s">
        <v>1341</v>
      </c>
      <c r="C839" s="44" t="s">
        <v>1330</v>
      </c>
      <c r="D839" s="44" t="s">
        <v>1282</v>
      </c>
      <c r="E839" s="38" t="s">
        <v>1283</v>
      </c>
      <c r="F839" s="38" t="s">
        <v>1284</v>
      </c>
    </row>
    <row r="840" spans="1:6">
      <c r="A840" s="44" t="s">
        <v>2153</v>
      </c>
      <c r="B840" s="44" t="s">
        <v>1310</v>
      </c>
      <c r="C840" s="44" t="s">
        <v>1311</v>
      </c>
      <c r="D840" s="44" t="s">
        <v>1301</v>
      </c>
      <c r="E840" s="38" t="s">
        <v>1302</v>
      </c>
      <c r="F840" s="38" t="s">
        <v>1303</v>
      </c>
    </row>
    <row r="841" spans="1:6">
      <c r="A841" s="44" t="s">
        <v>2154</v>
      </c>
      <c r="B841" s="44" t="s">
        <v>1519</v>
      </c>
      <c r="C841" s="44" t="s">
        <v>1327</v>
      </c>
      <c r="D841" s="44" t="s">
        <v>1288</v>
      </c>
      <c r="E841" s="38" t="s">
        <v>1289</v>
      </c>
      <c r="F841" s="38" t="s">
        <v>1290</v>
      </c>
    </row>
    <row r="842" spans="1:6">
      <c r="A842" s="44" t="s">
        <v>1397</v>
      </c>
      <c r="B842" s="44" t="s">
        <v>1397</v>
      </c>
      <c r="C842" s="44" t="s">
        <v>1300</v>
      </c>
      <c r="D842" s="44" t="s">
        <v>1301</v>
      </c>
      <c r="E842" s="38" t="s">
        <v>1302</v>
      </c>
      <c r="F842" s="38" t="s">
        <v>1303</v>
      </c>
    </row>
    <row r="843" spans="1:6">
      <c r="A843" s="44" t="s">
        <v>2155</v>
      </c>
      <c r="B843" s="44" t="s">
        <v>1397</v>
      </c>
      <c r="C843" s="44" t="s">
        <v>1300</v>
      </c>
      <c r="D843" s="44" t="s">
        <v>1301</v>
      </c>
      <c r="E843" s="38" t="s">
        <v>1302</v>
      </c>
      <c r="F843" s="38" t="s">
        <v>1303</v>
      </c>
    </row>
    <row r="844" spans="1:6">
      <c r="A844" s="44" t="s">
        <v>2156</v>
      </c>
      <c r="B844" s="44" t="s">
        <v>1341</v>
      </c>
      <c r="C844" s="44" t="s">
        <v>1330</v>
      </c>
      <c r="D844" s="44" t="s">
        <v>1282</v>
      </c>
      <c r="E844" s="38" t="s">
        <v>1283</v>
      </c>
      <c r="F844" s="38" t="s">
        <v>1284</v>
      </c>
    </row>
    <row r="845" spans="1:6">
      <c r="A845" s="44" t="s">
        <v>2157</v>
      </c>
      <c r="B845" s="44" t="s">
        <v>1437</v>
      </c>
      <c r="C845" s="44" t="s">
        <v>1392</v>
      </c>
      <c r="D845" s="44" t="s">
        <v>1288</v>
      </c>
      <c r="E845" s="38" t="s">
        <v>1289</v>
      </c>
      <c r="F845" s="38" t="s">
        <v>1290</v>
      </c>
    </row>
    <row r="846" spans="1:6">
      <c r="A846" s="44" t="s">
        <v>2158</v>
      </c>
      <c r="B846" s="44" t="s">
        <v>1437</v>
      </c>
      <c r="C846" s="44" t="s">
        <v>1392</v>
      </c>
      <c r="D846" s="44" t="s">
        <v>1288</v>
      </c>
      <c r="E846" s="38" t="s">
        <v>1289</v>
      </c>
      <c r="F846" s="38" t="s">
        <v>1290</v>
      </c>
    </row>
    <row r="847" spans="1:6">
      <c r="A847" s="44" t="s">
        <v>2159</v>
      </c>
      <c r="B847" s="44" t="s">
        <v>1519</v>
      </c>
      <c r="C847" s="44" t="s">
        <v>1327</v>
      </c>
      <c r="D847" s="44" t="s">
        <v>1288</v>
      </c>
      <c r="E847" s="38" t="s">
        <v>1289</v>
      </c>
      <c r="F847" s="38" t="s">
        <v>1290</v>
      </c>
    </row>
    <row r="848" spans="1:6">
      <c r="A848" s="44" t="s">
        <v>2160</v>
      </c>
      <c r="B848" s="44" t="s">
        <v>1391</v>
      </c>
      <c r="C848" s="44" t="s">
        <v>1392</v>
      </c>
      <c r="D848" s="44" t="s">
        <v>1288</v>
      </c>
      <c r="E848" s="38" t="s">
        <v>1289</v>
      </c>
      <c r="F848" s="38" t="s">
        <v>1290</v>
      </c>
    </row>
    <row r="849" spans="1:6">
      <c r="A849" s="44" t="s">
        <v>2161</v>
      </c>
      <c r="B849" s="44" t="s">
        <v>1405</v>
      </c>
      <c r="C849" s="44" t="s">
        <v>1294</v>
      </c>
      <c r="D849" s="44" t="s">
        <v>1295</v>
      </c>
      <c r="E849" s="38" t="s">
        <v>1296</v>
      </c>
      <c r="F849" s="38" t="s">
        <v>1297</v>
      </c>
    </row>
    <row r="850" spans="1:6">
      <c r="A850" s="44" t="s">
        <v>2162</v>
      </c>
      <c r="B850" s="44" t="s">
        <v>1405</v>
      </c>
      <c r="C850" s="44" t="s">
        <v>1294</v>
      </c>
      <c r="D850" s="44" t="s">
        <v>1295</v>
      </c>
      <c r="E850" s="38" t="s">
        <v>1296</v>
      </c>
      <c r="F850" s="38" t="s">
        <v>1297</v>
      </c>
    </row>
    <row r="851" spans="1:6">
      <c r="A851" s="44" t="s">
        <v>2163</v>
      </c>
      <c r="B851" s="44" t="s">
        <v>1329</v>
      </c>
      <c r="C851" s="44" t="s">
        <v>1330</v>
      </c>
      <c r="D851" s="44" t="s">
        <v>1282</v>
      </c>
      <c r="E851" s="38" t="s">
        <v>1283</v>
      </c>
      <c r="F851" s="38" t="s">
        <v>1284</v>
      </c>
    </row>
    <row r="852" spans="1:6">
      <c r="A852" s="44" t="s">
        <v>2164</v>
      </c>
      <c r="B852" s="44" t="s">
        <v>1437</v>
      </c>
      <c r="C852" s="44" t="s">
        <v>1392</v>
      </c>
      <c r="D852" s="44" t="s">
        <v>1288</v>
      </c>
      <c r="E852" s="38" t="s">
        <v>1289</v>
      </c>
      <c r="F852" s="38" t="s">
        <v>1290</v>
      </c>
    </row>
    <row r="853" spans="1:6">
      <c r="A853" s="44" t="s">
        <v>2165</v>
      </c>
      <c r="B853" s="44" t="s">
        <v>1326</v>
      </c>
      <c r="C853" s="44" t="s">
        <v>1327</v>
      </c>
      <c r="D853" s="44" t="s">
        <v>1288</v>
      </c>
      <c r="E853" s="38" t="s">
        <v>1289</v>
      </c>
      <c r="F853" s="38" t="s">
        <v>1290</v>
      </c>
    </row>
    <row r="854" spans="1:6">
      <c r="A854" s="44" t="s">
        <v>2166</v>
      </c>
      <c r="B854" s="44" t="s">
        <v>1293</v>
      </c>
      <c r="C854" s="44" t="s">
        <v>1294</v>
      </c>
      <c r="D854" s="44" t="s">
        <v>1295</v>
      </c>
      <c r="E854" s="38" t="s">
        <v>1296</v>
      </c>
      <c r="F854" s="38" t="s">
        <v>1297</v>
      </c>
    </row>
    <row r="855" spans="1:6">
      <c r="A855" s="44" t="s">
        <v>2167</v>
      </c>
      <c r="B855" s="44" t="s">
        <v>1341</v>
      </c>
      <c r="C855" s="44" t="s">
        <v>1330</v>
      </c>
      <c r="D855" s="44" t="s">
        <v>1282</v>
      </c>
      <c r="E855" s="38" t="s">
        <v>1283</v>
      </c>
      <c r="F855" s="38" t="s">
        <v>1284</v>
      </c>
    </row>
    <row r="856" spans="1:6">
      <c r="A856" s="44" t="s">
        <v>2168</v>
      </c>
      <c r="B856" s="44" t="s">
        <v>1341</v>
      </c>
      <c r="C856" s="44" t="s">
        <v>1330</v>
      </c>
      <c r="D856" s="44" t="s">
        <v>1282</v>
      </c>
      <c r="E856" s="38" t="s">
        <v>1283</v>
      </c>
      <c r="F856" s="38" t="s">
        <v>1284</v>
      </c>
    </row>
    <row r="857" spans="1:6">
      <c r="A857" s="44" t="s">
        <v>2169</v>
      </c>
      <c r="B857" s="44" t="s">
        <v>1493</v>
      </c>
      <c r="C857" s="44" t="s">
        <v>1287</v>
      </c>
      <c r="D857" s="44" t="s">
        <v>1288</v>
      </c>
      <c r="E857" s="38" t="s">
        <v>1289</v>
      </c>
      <c r="F857" s="38" t="s">
        <v>1290</v>
      </c>
    </row>
    <row r="858" spans="1:6">
      <c r="A858" s="44" t="s">
        <v>2170</v>
      </c>
      <c r="B858" s="44" t="s">
        <v>1399</v>
      </c>
      <c r="C858" s="44" t="s">
        <v>1305</v>
      </c>
      <c r="D858" s="44" t="s">
        <v>1306</v>
      </c>
      <c r="E858" s="38" t="s">
        <v>1307</v>
      </c>
      <c r="F858" s="38" t="s">
        <v>1308</v>
      </c>
    </row>
    <row r="859" spans="1:6">
      <c r="A859" s="44" t="s">
        <v>2171</v>
      </c>
      <c r="B859" s="44" t="s">
        <v>1553</v>
      </c>
      <c r="C859" s="44" t="s">
        <v>1300</v>
      </c>
      <c r="D859" s="44" t="s">
        <v>1301</v>
      </c>
      <c r="E859" s="38" t="s">
        <v>1302</v>
      </c>
      <c r="F859" s="38" t="s">
        <v>1303</v>
      </c>
    </row>
    <row r="860" spans="1:6">
      <c r="A860" s="44" t="s">
        <v>2172</v>
      </c>
      <c r="B860" s="44" t="s">
        <v>1712</v>
      </c>
      <c r="C860" s="44" t="s">
        <v>1322</v>
      </c>
      <c r="D860" s="44" t="s">
        <v>1306</v>
      </c>
      <c r="E860" s="38" t="s">
        <v>1307</v>
      </c>
      <c r="F860" s="38" t="s">
        <v>1308</v>
      </c>
    </row>
    <row r="861" spans="1:6">
      <c r="A861" s="44" t="s">
        <v>2173</v>
      </c>
      <c r="B861" s="44" t="s">
        <v>1375</v>
      </c>
      <c r="C861" s="44" t="s">
        <v>1281</v>
      </c>
      <c r="D861" s="44" t="s">
        <v>1282</v>
      </c>
      <c r="E861" s="38" t="s">
        <v>1283</v>
      </c>
      <c r="F861" s="38" t="s">
        <v>1284</v>
      </c>
    </row>
    <row r="862" spans="1:6">
      <c r="A862" s="44" t="s">
        <v>2174</v>
      </c>
      <c r="B862" s="44" t="s">
        <v>1324</v>
      </c>
      <c r="C862" s="44" t="s">
        <v>1294</v>
      </c>
      <c r="D862" s="44" t="s">
        <v>1295</v>
      </c>
      <c r="E862" s="38" t="s">
        <v>1296</v>
      </c>
      <c r="F862" s="38" t="s">
        <v>1297</v>
      </c>
    </row>
    <row r="863" spans="1:6">
      <c r="A863" s="44" t="s">
        <v>2175</v>
      </c>
      <c r="B863" s="44" t="s">
        <v>1280</v>
      </c>
      <c r="C863" s="44" t="s">
        <v>1281</v>
      </c>
      <c r="D863" s="44" t="s">
        <v>1282</v>
      </c>
      <c r="E863" s="38" t="s">
        <v>1283</v>
      </c>
      <c r="F863" s="38" t="s">
        <v>1284</v>
      </c>
    </row>
    <row r="864" spans="1:6">
      <c r="A864" s="44" t="s">
        <v>2176</v>
      </c>
      <c r="B864" s="44" t="s">
        <v>1355</v>
      </c>
      <c r="C864" s="44" t="s">
        <v>1348</v>
      </c>
      <c r="D864" s="44" t="s">
        <v>1295</v>
      </c>
      <c r="E864" s="38" t="s">
        <v>1296</v>
      </c>
      <c r="F864" s="38" t="s">
        <v>1297</v>
      </c>
    </row>
    <row r="865" spans="1:6">
      <c r="A865" s="44" t="s">
        <v>2177</v>
      </c>
      <c r="B865" s="44" t="s">
        <v>1442</v>
      </c>
      <c r="C865" s="44" t="s">
        <v>1281</v>
      </c>
      <c r="D865" s="44" t="s">
        <v>1282</v>
      </c>
      <c r="E865" s="38" t="s">
        <v>1283</v>
      </c>
      <c r="F865" s="38" t="s">
        <v>1284</v>
      </c>
    </row>
    <row r="866" spans="1:6">
      <c r="A866" s="44" t="s">
        <v>2178</v>
      </c>
      <c r="B866" s="44" t="s">
        <v>1369</v>
      </c>
      <c r="C866" s="44" t="s">
        <v>1281</v>
      </c>
      <c r="D866" s="44" t="s">
        <v>1282</v>
      </c>
      <c r="E866" s="38" t="s">
        <v>1283</v>
      </c>
      <c r="F866" s="38" t="s">
        <v>1284</v>
      </c>
    </row>
    <row r="867" spans="1:6">
      <c r="A867" s="44" t="s">
        <v>2179</v>
      </c>
      <c r="B867" s="44" t="s">
        <v>1411</v>
      </c>
      <c r="C867" s="44" t="s">
        <v>1392</v>
      </c>
      <c r="D867" s="44" t="s">
        <v>1288</v>
      </c>
      <c r="E867" s="38" t="s">
        <v>1289</v>
      </c>
      <c r="F867" s="38" t="s">
        <v>1290</v>
      </c>
    </row>
    <row r="868" spans="1:6">
      <c r="A868" s="44" t="s">
        <v>2180</v>
      </c>
      <c r="B868" s="44" t="s">
        <v>1292</v>
      </c>
      <c r="C868" s="44" t="s">
        <v>1287</v>
      </c>
      <c r="D868" s="44" t="s">
        <v>1288</v>
      </c>
      <c r="E868" s="38" t="s">
        <v>1289</v>
      </c>
      <c r="F868" s="38" t="s">
        <v>1290</v>
      </c>
    </row>
    <row r="869" spans="1:6">
      <c r="A869" s="44" t="s">
        <v>2181</v>
      </c>
      <c r="B869" s="44" t="s">
        <v>1315</v>
      </c>
      <c r="C869" s="44" t="s">
        <v>1316</v>
      </c>
      <c r="D869" s="44" t="s">
        <v>1317</v>
      </c>
      <c r="E869" s="38" t="s">
        <v>1318</v>
      </c>
      <c r="F869" s="38" t="s">
        <v>1319</v>
      </c>
    </row>
    <row r="870" spans="1:6">
      <c r="A870" s="44" t="s">
        <v>2182</v>
      </c>
      <c r="B870" s="44" t="s">
        <v>1292</v>
      </c>
      <c r="C870" s="44" t="s">
        <v>1287</v>
      </c>
      <c r="D870" s="44" t="s">
        <v>1288</v>
      </c>
      <c r="E870" s="38" t="s">
        <v>1289</v>
      </c>
      <c r="F870" s="38" t="s">
        <v>1290</v>
      </c>
    </row>
    <row r="871" spans="1:6">
      <c r="A871" s="44" t="s">
        <v>2183</v>
      </c>
      <c r="B871" s="44" t="s">
        <v>1459</v>
      </c>
      <c r="C871" s="44" t="s">
        <v>1281</v>
      </c>
      <c r="D871" s="44" t="s">
        <v>1282</v>
      </c>
      <c r="E871" s="38" t="s">
        <v>1283</v>
      </c>
      <c r="F871" s="38" t="s">
        <v>1284</v>
      </c>
    </row>
    <row r="872" spans="1:6">
      <c r="A872" s="44" t="s">
        <v>2184</v>
      </c>
      <c r="B872" s="44" t="s">
        <v>1668</v>
      </c>
      <c r="C872" s="44" t="s">
        <v>1300</v>
      </c>
      <c r="D872" s="44" t="s">
        <v>1301</v>
      </c>
      <c r="E872" s="38" t="s">
        <v>1302</v>
      </c>
      <c r="F872" s="38" t="s">
        <v>1303</v>
      </c>
    </row>
    <row r="873" spans="1:6">
      <c r="A873" s="44" t="s">
        <v>2185</v>
      </c>
      <c r="B873" s="44" t="s">
        <v>1636</v>
      </c>
      <c r="C873" s="44" t="s">
        <v>1392</v>
      </c>
      <c r="D873" s="44" t="s">
        <v>1288</v>
      </c>
      <c r="E873" s="38" t="s">
        <v>1289</v>
      </c>
      <c r="F873" s="38" t="s">
        <v>1290</v>
      </c>
    </row>
    <row r="874" spans="1:6">
      <c r="A874" s="44" t="s">
        <v>2186</v>
      </c>
      <c r="B874" s="44" t="s">
        <v>1397</v>
      </c>
      <c r="C874" s="44" t="s">
        <v>1300</v>
      </c>
      <c r="D874" s="44" t="s">
        <v>1301</v>
      </c>
      <c r="E874" s="38" t="s">
        <v>1302</v>
      </c>
      <c r="F874" s="38" t="s">
        <v>1303</v>
      </c>
    </row>
    <row r="875" spans="1:6">
      <c r="A875" s="44" t="s">
        <v>2187</v>
      </c>
      <c r="B875" s="44" t="s">
        <v>1324</v>
      </c>
      <c r="C875" s="44" t="s">
        <v>1294</v>
      </c>
      <c r="D875" s="44" t="s">
        <v>1295</v>
      </c>
      <c r="E875" s="38" t="s">
        <v>1296</v>
      </c>
      <c r="F875" s="38" t="s">
        <v>1297</v>
      </c>
    </row>
    <row r="876" spans="1:6">
      <c r="A876" s="44" t="s">
        <v>2188</v>
      </c>
      <c r="B876" s="44" t="s">
        <v>1519</v>
      </c>
      <c r="C876" s="44" t="s">
        <v>1327</v>
      </c>
      <c r="D876" s="44" t="s">
        <v>1288</v>
      </c>
      <c r="E876" s="38" t="s">
        <v>1289</v>
      </c>
      <c r="F876" s="38" t="s">
        <v>1290</v>
      </c>
    </row>
    <row r="877" spans="1:6">
      <c r="A877" s="44" t="s">
        <v>2189</v>
      </c>
      <c r="B877" s="44" t="s">
        <v>1519</v>
      </c>
      <c r="C877" s="44" t="s">
        <v>1327</v>
      </c>
      <c r="D877" s="44" t="s">
        <v>1288</v>
      </c>
      <c r="E877" s="38" t="s">
        <v>1289</v>
      </c>
      <c r="F877" s="38" t="s">
        <v>1290</v>
      </c>
    </row>
    <row r="878" spans="1:6">
      <c r="A878" s="44" t="s">
        <v>2190</v>
      </c>
      <c r="B878" s="44" t="s">
        <v>1627</v>
      </c>
      <c r="C878" s="44" t="s">
        <v>1316</v>
      </c>
      <c r="D878" s="44" t="s">
        <v>1317</v>
      </c>
      <c r="E878" s="38" t="s">
        <v>1318</v>
      </c>
      <c r="F878" s="38" t="s">
        <v>1319</v>
      </c>
    </row>
    <row r="879" spans="1:6">
      <c r="A879" s="44" t="s">
        <v>2191</v>
      </c>
      <c r="B879" s="44" t="s">
        <v>1712</v>
      </c>
      <c r="C879" s="44" t="s">
        <v>1322</v>
      </c>
      <c r="D879" s="44" t="s">
        <v>1306</v>
      </c>
      <c r="E879" s="38" t="s">
        <v>1307</v>
      </c>
      <c r="F879" s="38" t="s">
        <v>1308</v>
      </c>
    </row>
    <row r="880" spans="1:6">
      <c r="A880" s="44" t="s">
        <v>2192</v>
      </c>
      <c r="B880" s="44" t="s">
        <v>1405</v>
      </c>
      <c r="C880" s="44" t="s">
        <v>1294</v>
      </c>
      <c r="D880" s="44" t="s">
        <v>1295</v>
      </c>
      <c r="E880" s="38" t="s">
        <v>1296</v>
      </c>
      <c r="F880" s="38" t="s">
        <v>1297</v>
      </c>
    </row>
    <row r="881" spans="1:6">
      <c r="A881" s="44" t="s">
        <v>2193</v>
      </c>
      <c r="B881" s="44" t="s">
        <v>1293</v>
      </c>
      <c r="C881" s="44" t="s">
        <v>1294</v>
      </c>
      <c r="D881" s="44" t="s">
        <v>1295</v>
      </c>
      <c r="E881" s="38" t="s">
        <v>1296</v>
      </c>
      <c r="F881" s="38" t="s">
        <v>1297</v>
      </c>
    </row>
    <row r="882" spans="1:6">
      <c r="A882" s="44" t="s">
        <v>2194</v>
      </c>
      <c r="B882" s="44" t="s">
        <v>1337</v>
      </c>
      <c r="C882" s="44" t="s">
        <v>1322</v>
      </c>
      <c r="D882" s="44" t="s">
        <v>1306</v>
      </c>
      <c r="E882" s="38" t="s">
        <v>1307</v>
      </c>
      <c r="F882" s="38" t="s">
        <v>1308</v>
      </c>
    </row>
    <row r="883" spans="1:6">
      <c r="A883" s="44" t="s">
        <v>2195</v>
      </c>
      <c r="B883" s="44" t="s">
        <v>1497</v>
      </c>
      <c r="C883" s="44" t="s">
        <v>1311</v>
      </c>
      <c r="D883" s="44" t="s">
        <v>1301</v>
      </c>
      <c r="E883" s="38" t="s">
        <v>1302</v>
      </c>
      <c r="F883" s="38" t="s">
        <v>1303</v>
      </c>
    </row>
    <row r="884" spans="1:6">
      <c r="A884" s="44" t="s">
        <v>2196</v>
      </c>
      <c r="B884" s="44" t="s">
        <v>1397</v>
      </c>
      <c r="C884" s="44" t="s">
        <v>1300</v>
      </c>
      <c r="D884" s="44" t="s">
        <v>1301</v>
      </c>
      <c r="E884" s="38" t="s">
        <v>1302</v>
      </c>
      <c r="F884" s="38" t="s">
        <v>1303</v>
      </c>
    </row>
    <row r="885" spans="1:6">
      <c r="A885" s="44" t="s">
        <v>2197</v>
      </c>
      <c r="B885" s="44" t="s">
        <v>1313</v>
      </c>
      <c r="C885" s="44" t="s">
        <v>1305</v>
      </c>
      <c r="D885" s="44" t="s">
        <v>1306</v>
      </c>
      <c r="E885" s="38" t="s">
        <v>1307</v>
      </c>
      <c r="F885" s="38" t="s">
        <v>1308</v>
      </c>
    </row>
    <row r="886" spans="1:6">
      <c r="A886" s="44" t="s">
        <v>2198</v>
      </c>
      <c r="B886" s="44" t="s">
        <v>1397</v>
      </c>
      <c r="C886" s="44" t="s">
        <v>1300</v>
      </c>
      <c r="D886" s="44" t="s">
        <v>1301</v>
      </c>
      <c r="E886" s="38" t="s">
        <v>1302</v>
      </c>
      <c r="F886" s="38" t="s">
        <v>1303</v>
      </c>
    </row>
    <row r="887" spans="1:6">
      <c r="A887" s="44" t="s">
        <v>2199</v>
      </c>
      <c r="B887" s="44" t="s">
        <v>1774</v>
      </c>
      <c r="C887" s="44" t="s">
        <v>1311</v>
      </c>
      <c r="D887" s="44" t="s">
        <v>1301</v>
      </c>
      <c r="E887" s="38" t="s">
        <v>1302</v>
      </c>
      <c r="F887" s="38" t="s">
        <v>1303</v>
      </c>
    </row>
    <row r="888" spans="1:6">
      <c r="A888" s="44" t="s">
        <v>2200</v>
      </c>
      <c r="B888" s="44" t="s">
        <v>1339</v>
      </c>
      <c r="C888" s="44" t="s">
        <v>1281</v>
      </c>
      <c r="D888" s="44" t="s">
        <v>1282</v>
      </c>
      <c r="E888" s="38" t="s">
        <v>1283</v>
      </c>
      <c r="F888" s="38" t="s">
        <v>1284</v>
      </c>
    </row>
    <row r="889" spans="1:6">
      <c r="A889" s="44" t="s">
        <v>2201</v>
      </c>
      <c r="B889" s="44" t="s">
        <v>1339</v>
      </c>
      <c r="C889" s="44" t="s">
        <v>1281</v>
      </c>
      <c r="D889" s="44" t="s">
        <v>1282</v>
      </c>
      <c r="E889" s="38" t="s">
        <v>1283</v>
      </c>
      <c r="F889" s="38" t="s">
        <v>1284</v>
      </c>
    </row>
    <row r="890" spans="1:6">
      <c r="A890" s="44" t="s">
        <v>2202</v>
      </c>
      <c r="B890" s="44" t="s">
        <v>1353</v>
      </c>
      <c r="C890" s="44" t="s">
        <v>1281</v>
      </c>
      <c r="D890" s="44" t="s">
        <v>1282</v>
      </c>
      <c r="E890" s="38" t="s">
        <v>1283</v>
      </c>
      <c r="F890" s="38" t="s">
        <v>1284</v>
      </c>
    </row>
    <row r="891" spans="1:6">
      <c r="A891" s="44" t="s">
        <v>2203</v>
      </c>
      <c r="B891" s="44" t="s">
        <v>1391</v>
      </c>
      <c r="C891" s="44" t="s">
        <v>1392</v>
      </c>
      <c r="D891" s="44" t="s">
        <v>1288</v>
      </c>
      <c r="E891" s="38" t="s">
        <v>1289</v>
      </c>
      <c r="F891" s="38" t="s">
        <v>1290</v>
      </c>
    </row>
    <row r="892" spans="1:6">
      <c r="A892" s="44" t="s">
        <v>2204</v>
      </c>
      <c r="B892" s="44" t="s">
        <v>1299</v>
      </c>
      <c r="C892" s="44" t="s">
        <v>1300</v>
      </c>
      <c r="D892" s="44" t="s">
        <v>1301</v>
      </c>
      <c r="E892" s="38" t="s">
        <v>1302</v>
      </c>
      <c r="F892" s="38" t="s">
        <v>1303</v>
      </c>
    </row>
    <row r="893" spans="1:6">
      <c r="A893" s="44" t="s">
        <v>800</v>
      </c>
      <c r="B893" s="44" t="s">
        <v>1493</v>
      </c>
      <c r="C893" s="44" t="s">
        <v>1287</v>
      </c>
      <c r="D893" s="44" t="s">
        <v>1288</v>
      </c>
      <c r="E893" s="38" t="s">
        <v>1289</v>
      </c>
      <c r="F893" s="38" t="s">
        <v>1290</v>
      </c>
    </row>
    <row r="894" spans="1:6">
      <c r="A894" s="44" t="s">
        <v>2205</v>
      </c>
      <c r="B894" s="44" t="s">
        <v>1357</v>
      </c>
      <c r="C894" s="44" t="s">
        <v>1348</v>
      </c>
      <c r="D894" s="44" t="s">
        <v>1295</v>
      </c>
      <c r="E894" s="38" t="s">
        <v>1296</v>
      </c>
      <c r="F894" s="38" t="s">
        <v>1297</v>
      </c>
    </row>
    <row r="895" spans="1:6">
      <c r="A895" s="44" t="s">
        <v>2206</v>
      </c>
      <c r="B895" s="44" t="s">
        <v>1774</v>
      </c>
      <c r="C895" s="44" t="s">
        <v>1311</v>
      </c>
      <c r="D895" s="44" t="s">
        <v>1301</v>
      </c>
      <c r="E895" s="38" t="s">
        <v>1302</v>
      </c>
      <c r="F895" s="38" t="s">
        <v>1303</v>
      </c>
    </row>
    <row r="896" spans="1:6">
      <c r="A896" s="44" t="s">
        <v>804</v>
      </c>
      <c r="B896" s="44" t="s">
        <v>1459</v>
      </c>
      <c r="C896" s="44" t="s">
        <v>1281</v>
      </c>
      <c r="D896" s="44" t="s">
        <v>1282</v>
      </c>
      <c r="E896" s="38" t="s">
        <v>1283</v>
      </c>
      <c r="F896" s="38" t="s">
        <v>1284</v>
      </c>
    </row>
    <row r="897" spans="1:6">
      <c r="A897" s="44" t="s">
        <v>2207</v>
      </c>
      <c r="B897" s="44" t="s">
        <v>1341</v>
      </c>
      <c r="C897" s="44" t="s">
        <v>1330</v>
      </c>
      <c r="D897" s="44" t="s">
        <v>1282</v>
      </c>
      <c r="E897" s="38" t="s">
        <v>1283</v>
      </c>
      <c r="F897" s="38" t="s">
        <v>1284</v>
      </c>
    </row>
    <row r="898" spans="1:6">
      <c r="A898" s="44" t="s">
        <v>2208</v>
      </c>
      <c r="B898" s="44" t="s">
        <v>1350</v>
      </c>
      <c r="C898" s="44" t="s">
        <v>1300</v>
      </c>
      <c r="D898" s="44" t="s">
        <v>1301</v>
      </c>
      <c r="E898" s="38" t="s">
        <v>1302</v>
      </c>
      <c r="F898" s="38" t="s">
        <v>1303</v>
      </c>
    </row>
    <row r="899" spans="1:6">
      <c r="A899" s="44" t="s">
        <v>1350</v>
      </c>
      <c r="B899" s="44" t="s">
        <v>1350</v>
      </c>
      <c r="C899" s="44" t="s">
        <v>1300</v>
      </c>
      <c r="D899" s="44" t="s">
        <v>1301</v>
      </c>
      <c r="E899" s="38" t="s">
        <v>1302</v>
      </c>
      <c r="F899" s="38" t="s">
        <v>1303</v>
      </c>
    </row>
    <row r="900" spans="1:6">
      <c r="A900" s="44" t="s">
        <v>2209</v>
      </c>
      <c r="B900" s="44" t="s">
        <v>1350</v>
      </c>
      <c r="C900" s="44" t="s">
        <v>1300</v>
      </c>
      <c r="D900" s="44" t="s">
        <v>1301</v>
      </c>
      <c r="E900" s="38" t="s">
        <v>1302</v>
      </c>
      <c r="F900" s="38" t="s">
        <v>1303</v>
      </c>
    </row>
    <row r="901" spans="1:6">
      <c r="A901" s="44" t="s">
        <v>2210</v>
      </c>
      <c r="B901" s="44" t="s">
        <v>1382</v>
      </c>
      <c r="C901" s="44" t="s">
        <v>1311</v>
      </c>
      <c r="D901" s="44" t="s">
        <v>1301</v>
      </c>
      <c r="E901" s="38" t="s">
        <v>1302</v>
      </c>
      <c r="F901" s="38" t="s">
        <v>1303</v>
      </c>
    </row>
    <row r="902" spans="1:6">
      <c r="A902" s="44" t="s">
        <v>2211</v>
      </c>
      <c r="B902" s="44" t="s">
        <v>1321</v>
      </c>
      <c r="C902" s="44" t="s">
        <v>1322</v>
      </c>
      <c r="D902" s="44" t="s">
        <v>1306</v>
      </c>
      <c r="E902" s="38" t="s">
        <v>1307</v>
      </c>
      <c r="F902" s="38" t="s">
        <v>1308</v>
      </c>
    </row>
    <row r="903" spans="1:6">
      <c r="A903" s="44" t="s">
        <v>2212</v>
      </c>
      <c r="B903" s="44" t="s">
        <v>1350</v>
      </c>
      <c r="C903" s="44" t="s">
        <v>1300</v>
      </c>
      <c r="D903" s="44" t="s">
        <v>1301</v>
      </c>
      <c r="E903" s="38" t="s">
        <v>1302</v>
      </c>
      <c r="F903" s="38" t="s">
        <v>1303</v>
      </c>
    </row>
    <row r="904" spans="1:6">
      <c r="A904" s="44" t="s">
        <v>2213</v>
      </c>
      <c r="B904" s="44" t="s">
        <v>1347</v>
      </c>
      <c r="C904" s="44" t="s">
        <v>1348</v>
      </c>
      <c r="D904" s="44" t="s">
        <v>1295</v>
      </c>
      <c r="E904" s="38" t="s">
        <v>1296</v>
      </c>
      <c r="F904" s="38" t="s">
        <v>1297</v>
      </c>
    </row>
    <row r="905" spans="1:6">
      <c r="A905" s="44" t="s">
        <v>2214</v>
      </c>
      <c r="B905" s="44" t="s">
        <v>1385</v>
      </c>
      <c r="C905" s="44" t="s">
        <v>1300</v>
      </c>
      <c r="D905" s="44" t="s">
        <v>1301</v>
      </c>
      <c r="E905" s="38" t="s">
        <v>1302</v>
      </c>
      <c r="F905" s="38" t="s">
        <v>1303</v>
      </c>
    </row>
    <row r="906" spans="1:6">
      <c r="A906" s="44" t="s">
        <v>2215</v>
      </c>
      <c r="B906" s="44" t="s">
        <v>1357</v>
      </c>
      <c r="C906" s="44" t="s">
        <v>1348</v>
      </c>
      <c r="D906" s="44" t="s">
        <v>1295</v>
      </c>
      <c r="E906" s="38" t="s">
        <v>1296</v>
      </c>
      <c r="F906" s="38" t="s">
        <v>1297</v>
      </c>
    </row>
    <row r="907" spans="1:6">
      <c r="A907" s="44" t="s">
        <v>2216</v>
      </c>
      <c r="B907" s="44" t="s">
        <v>1341</v>
      </c>
      <c r="C907" s="44" t="s">
        <v>1330</v>
      </c>
      <c r="D907" s="44" t="s">
        <v>1282</v>
      </c>
      <c r="E907" s="38" t="s">
        <v>1283</v>
      </c>
      <c r="F907" s="38" t="s">
        <v>1284</v>
      </c>
    </row>
    <row r="908" spans="1:6">
      <c r="A908" s="44" t="s">
        <v>2217</v>
      </c>
      <c r="B908" s="44" t="s">
        <v>1280</v>
      </c>
      <c r="C908" s="44" t="s">
        <v>1281</v>
      </c>
      <c r="D908" s="44" t="s">
        <v>1282</v>
      </c>
      <c r="E908" s="38" t="s">
        <v>1283</v>
      </c>
      <c r="F908" s="38" t="s">
        <v>1284</v>
      </c>
    </row>
    <row r="909" spans="1:6">
      <c r="A909" s="44" t="s">
        <v>809</v>
      </c>
      <c r="B909" s="44" t="s">
        <v>1403</v>
      </c>
      <c r="C909" s="44" t="s">
        <v>1316</v>
      </c>
      <c r="D909" s="44" t="s">
        <v>1317</v>
      </c>
      <c r="E909" s="38" t="s">
        <v>1318</v>
      </c>
      <c r="F909" s="38" t="s">
        <v>1319</v>
      </c>
    </row>
    <row r="910" spans="1:6">
      <c r="A910" s="44" t="s">
        <v>2218</v>
      </c>
      <c r="B910" s="44" t="s">
        <v>1712</v>
      </c>
      <c r="C910" s="44" t="s">
        <v>1322</v>
      </c>
      <c r="D910" s="44" t="s">
        <v>1306</v>
      </c>
      <c r="E910" s="38" t="s">
        <v>1307</v>
      </c>
      <c r="F910" s="38" t="s">
        <v>1308</v>
      </c>
    </row>
    <row r="911" spans="1:6">
      <c r="A911" s="44" t="s">
        <v>2219</v>
      </c>
      <c r="B911" s="44" t="s">
        <v>1343</v>
      </c>
      <c r="C911" s="44" t="s">
        <v>1334</v>
      </c>
      <c r="D911" s="44" t="s">
        <v>1295</v>
      </c>
      <c r="E911" s="38" t="s">
        <v>1296</v>
      </c>
      <c r="F911" s="38" t="s">
        <v>1297</v>
      </c>
    </row>
    <row r="912" spans="1:6">
      <c r="A912" s="44" t="s">
        <v>2220</v>
      </c>
      <c r="B912" s="44" t="s">
        <v>1497</v>
      </c>
      <c r="C912" s="44" t="s">
        <v>1311</v>
      </c>
      <c r="D912" s="44" t="s">
        <v>1301</v>
      </c>
      <c r="E912" s="38" t="s">
        <v>1302</v>
      </c>
      <c r="F912" s="38" t="s">
        <v>1303</v>
      </c>
    </row>
    <row r="913" spans="1:6">
      <c r="A913" s="44" t="s">
        <v>812</v>
      </c>
      <c r="B913" s="44" t="s">
        <v>1472</v>
      </c>
      <c r="C913" s="44" t="s">
        <v>1305</v>
      </c>
      <c r="D913" s="44" t="s">
        <v>1306</v>
      </c>
      <c r="E913" s="38" t="s">
        <v>1307</v>
      </c>
      <c r="F913" s="38" t="s">
        <v>1308</v>
      </c>
    </row>
    <row r="914" spans="1:6">
      <c r="A914" s="44" t="s">
        <v>2221</v>
      </c>
      <c r="B914" s="44" t="s">
        <v>1343</v>
      </c>
      <c r="C914" s="44" t="s">
        <v>1334</v>
      </c>
      <c r="D914" s="44" t="s">
        <v>1295</v>
      </c>
      <c r="E914" s="38" t="s">
        <v>1296</v>
      </c>
      <c r="F914" s="38" t="s">
        <v>1297</v>
      </c>
    </row>
    <row r="915" spans="1:6">
      <c r="A915" s="44" t="s">
        <v>2222</v>
      </c>
      <c r="B915" s="44" t="s">
        <v>1519</v>
      </c>
      <c r="C915" s="44" t="s">
        <v>1327</v>
      </c>
      <c r="D915" s="44" t="s">
        <v>1288</v>
      </c>
      <c r="E915" s="38" t="s">
        <v>1289</v>
      </c>
      <c r="F915" s="38" t="s">
        <v>1290</v>
      </c>
    </row>
    <row r="916" spans="1:6">
      <c r="A916" s="44" t="s">
        <v>2223</v>
      </c>
      <c r="B916" s="44" t="s">
        <v>1774</v>
      </c>
      <c r="C916" s="44" t="s">
        <v>1311</v>
      </c>
      <c r="D916" s="44" t="s">
        <v>1301</v>
      </c>
      <c r="E916" s="38" t="s">
        <v>1302</v>
      </c>
      <c r="F916" s="38" t="s">
        <v>1303</v>
      </c>
    </row>
    <row r="917" spans="1:6">
      <c r="A917" s="44" t="s">
        <v>2224</v>
      </c>
      <c r="B917" s="44" t="s">
        <v>1565</v>
      </c>
      <c r="C917" s="44" t="s">
        <v>1305</v>
      </c>
      <c r="D917" s="44" t="s">
        <v>1306</v>
      </c>
      <c r="E917" s="38" t="s">
        <v>1307</v>
      </c>
      <c r="F917" s="38" t="s">
        <v>1308</v>
      </c>
    </row>
    <row r="918" spans="1:6">
      <c r="A918" s="44" t="s">
        <v>2225</v>
      </c>
      <c r="B918" s="44" t="s">
        <v>1393</v>
      </c>
      <c r="C918" s="44" t="s">
        <v>1311</v>
      </c>
      <c r="D918" s="44" t="s">
        <v>1301</v>
      </c>
      <c r="E918" s="38" t="s">
        <v>1302</v>
      </c>
      <c r="F918" s="38" t="s">
        <v>1303</v>
      </c>
    </row>
    <row r="919" spans="1:6">
      <c r="A919" s="44" t="s">
        <v>2226</v>
      </c>
      <c r="B919" s="44" t="s">
        <v>1405</v>
      </c>
      <c r="C919" s="44" t="s">
        <v>1294</v>
      </c>
      <c r="D919" s="44" t="s">
        <v>1295</v>
      </c>
      <c r="E919" s="38" t="s">
        <v>1296</v>
      </c>
      <c r="F919" s="38" t="s">
        <v>1297</v>
      </c>
    </row>
    <row r="920" spans="1:6">
      <c r="A920" s="44" t="s">
        <v>2227</v>
      </c>
      <c r="B920" s="44" t="s">
        <v>1369</v>
      </c>
      <c r="C920" s="44" t="s">
        <v>1281</v>
      </c>
      <c r="D920" s="44" t="s">
        <v>1282</v>
      </c>
      <c r="E920" s="38" t="s">
        <v>1283</v>
      </c>
      <c r="F920" s="38" t="s">
        <v>1284</v>
      </c>
    </row>
    <row r="921" spans="1:6">
      <c r="A921" s="44" t="s">
        <v>2228</v>
      </c>
      <c r="B921" s="44" t="s">
        <v>1321</v>
      </c>
      <c r="C921" s="44" t="s">
        <v>1322</v>
      </c>
      <c r="D921" s="44" t="s">
        <v>1306</v>
      </c>
      <c r="E921" s="38" t="s">
        <v>1307</v>
      </c>
      <c r="F921" s="38" t="s">
        <v>1308</v>
      </c>
    </row>
    <row r="922" spans="1:6">
      <c r="A922" s="44" t="s">
        <v>2229</v>
      </c>
      <c r="B922" s="44" t="s">
        <v>1321</v>
      </c>
      <c r="C922" s="44" t="s">
        <v>1322</v>
      </c>
      <c r="D922" s="44" t="s">
        <v>1306</v>
      </c>
      <c r="E922" s="38" t="s">
        <v>1307</v>
      </c>
      <c r="F922" s="38" t="s">
        <v>1308</v>
      </c>
    </row>
    <row r="923" spans="1:6">
      <c r="A923" s="44" t="s">
        <v>2230</v>
      </c>
      <c r="B923" s="44" t="s">
        <v>1405</v>
      </c>
      <c r="C923" s="44" t="s">
        <v>1294</v>
      </c>
      <c r="D923" s="44" t="s">
        <v>1295</v>
      </c>
      <c r="E923" s="38" t="s">
        <v>1296</v>
      </c>
      <c r="F923" s="38" t="s">
        <v>1297</v>
      </c>
    </row>
    <row r="924" spans="1:6">
      <c r="A924" s="44" t="s">
        <v>2231</v>
      </c>
      <c r="B924" s="44" t="s">
        <v>1680</v>
      </c>
      <c r="C924" s="44" t="s">
        <v>1294</v>
      </c>
      <c r="D924" s="44" t="s">
        <v>1295</v>
      </c>
      <c r="E924" s="38" t="s">
        <v>1296</v>
      </c>
      <c r="F924" s="38" t="s">
        <v>1297</v>
      </c>
    </row>
    <row r="925" spans="1:6">
      <c r="A925" s="44" t="s">
        <v>2232</v>
      </c>
      <c r="B925" s="44" t="s">
        <v>1519</v>
      </c>
      <c r="C925" s="44" t="s">
        <v>1327</v>
      </c>
      <c r="D925" s="44" t="s">
        <v>1288</v>
      </c>
      <c r="E925" s="38" t="s">
        <v>1289</v>
      </c>
      <c r="F925" s="38" t="s">
        <v>1290</v>
      </c>
    </row>
    <row r="926" spans="1:6">
      <c r="A926" s="44" t="s">
        <v>2233</v>
      </c>
      <c r="B926" s="44" t="s">
        <v>1519</v>
      </c>
      <c r="C926" s="44" t="s">
        <v>1327</v>
      </c>
      <c r="D926" s="44" t="s">
        <v>1288</v>
      </c>
      <c r="E926" s="38" t="s">
        <v>1289</v>
      </c>
      <c r="F926" s="38" t="s">
        <v>1290</v>
      </c>
    </row>
    <row r="927" spans="1:6">
      <c r="A927" s="44" t="s">
        <v>2234</v>
      </c>
      <c r="B927" s="44" t="s">
        <v>1519</v>
      </c>
      <c r="C927" s="44" t="s">
        <v>1327</v>
      </c>
      <c r="D927" s="44" t="s">
        <v>1288</v>
      </c>
      <c r="E927" s="38" t="s">
        <v>1289</v>
      </c>
      <c r="F927" s="38" t="s">
        <v>1290</v>
      </c>
    </row>
    <row r="928" spans="1:6">
      <c r="A928" s="44" t="s">
        <v>2235</v>
      </c>
      <c r="B928" s="44" t="s">
        <v>1399</v>
      </c>
      <c r="C928" s="44" t="s">
        <v>1305</v>
      </c>
      <c r="D928" s="44" t="s">
        <v>1306</v>
      </c>
      <c r="E928" s="38" t="s">
        <v>1307</v>
      </c>
      <c r="F928" s="38" t="s">
        <v>1308</v>
      </c>
    </row>
    <row r="929" spans="1:6">
      <c r="A929" s="44" t="s">
        <v>2236</v>
      </c>
      <c r="B929" s="44" t="s">
        <v>1293</v>
      </c>
      <c r="C929" s="44" t="s">
        <v>1294</v>
      </c>
      <c r="D929" s="44" t="s">
        <v>1295</v>
      </c>
      <c r="E929" s="38" t="s">
        <v>1296</v>
      </c>
      <c r="F929" s="38" t="s">
        <v>1297</v>
      </c>
    </row>
    <row r="930" spans="1:6">
      <c r="A930" s="44" t="s">
        <v>2237</v>
      </c>
      <c r="B930" s="44" t="s">
        <v>1373</v>
      </c>
      <c r="C930" s="44" t="s">
        <v>1311</v>
      </c>
      <c r="D930" s="44" t="s">
        <v>1301</v>
      </c>
      <c r="E930" s="38" t="s">
        <v>1302</v>
      </c>
      <c r="F930" s="38" t="s">
        <v>1303</v>
      </c>
    </row>
    <row r="931" spans="1:6">
      <c r="A931" s="44" t="s">
        <v>2238</v>
      </c>
      <c r="B931" s="44" t="s">
        <v>1429</v>
      </c>
      <c r="C931" s="44" t="s">
        <v>1316</v>
      </c>
      <c r="D931" s="44" t="s">
        <v>1317</v>
      </c>
      <c r="E931" s="38" t="s">
        <v>1318</v>
      </c>
      <c r="F931" s="38" t="s">
        <v>1319</v>
      </c>
    </row>
    <row r="932" spans="1:6">
      <c r="A932" s="44" t="s">
        <v>2239</v>
      </c>
      <c r="B932" s="44" t="s">
        <v>1350</v>
      </c>
      <c r="C932" s="44" t="s">
        <v>1300</v>
      </c>
      <c r="D932" s="44" t="s">
        <v>1301</v>
      </c>
      <c r="E932" s="38" t="s">
        <v>1302</v>
      </c>
      <c r="F932" s="38" t="s">
        <v>1303</v>
      </c>
    </row>
    <row r="933" spans="1:6">
      <c r="A933" s="44" t="s">
        <v>2240</v>
      </c>
      <c r="B933" s="44" t="s">
        <v>1350</v>
      </c>
      <c r="C933" s="44" t="s">
        <v>1300</v>
      </c>
      <c r="D933" s="44" t="s">
        <v>1301</v>
      </c>
      <c r="E933" s="38" t="s">
        <v>1302</v>
      </c>
      <c r="F933" s="38" t="s">
        <v>1303</v>
      </c>
    </row>
    <row r="934" spans="1:6">
      <c r="A934" s="44" t="s">
        <v>2241</v>
      </c>
      <c r="B934" s="44" t="s">
        <v>1427</v>
      </c>
      <c r="C934" s="44" t="s">
        <v>1287</v>
      </c>
      <c r="D934" s="44" t="s">
        <v>1288</v>
      </c>
      <c r="E934" s="38" t="s">
        <v>1289</v>
      </c>
      <c r="F934" s="38" t="s">
        <v>1290</v>
      </c>
    </row>
    <row r="935" spans="1:6">
      <c r="A935" s="44" t="s">
        <v>2242</v>
      </c>
      <c r="B935" s="44" t="s">
        <v>1326</v>
      </c>
      <c r="C935" s="44" t="s">
        <v>1327</v>
      </c>
      <c r="D935" s="44" t="s">
        <v>1288</v>
      </c>
      <c r="E935" s="38" t="s">
        <v>1289</v>
      </c>
      <c r="F935" s="38" t="s">
        <v>1290</v>
      </c>
    </row>
    <row r="936" spans="1:6">
      <c r="A936" s="44" t="s">
        <v>2243</v>
      </c>
      <c r="B936" s="44" t="s">
        <v>1405</v>
      </c>
      <c r="C936" s="44" t="s">
        <v>1294</v>
      </c>
      <c r="D936" s="44" t="s">
        <v>1295</v>
      </c>
      <c r="E936" s="38" t="s">
        <v>1296</v>
      </c>
      <c r="F936" s="38" t="s">
        <v>1297</v>
      </c>
    </row>
    <row r="937" spans="1:6">
      <c r="A937" s="44" t="s">
        <v>2244</v>
      </c>
      <c r="B937" s="44" t="s">
        <v>1375</v>
      </c>
      <c r="C937" s="44" t="s">
        <v>1281</v>
      </c>
      <c r="D937" s="44" t="s">
        <v>1282</v>
      </c>
      <c r="E937" s="38" t="s">
        <v>1283</v>
      </c>
      <c r="F937" s="38" t="s">
        <v>1284</v>
      </c>
    </row>
    <row r="938" spans="1:6">
      <c r="A938" s="44" t="s">
        <v>2245</v>
      </c>
      <c r="B938" s="44" t="s">
        <v>1375</v>
      </c>
      <c r="C938" s="44" t="s">
        <v>1281</v>
      </c>
      <c r="D938" s="44" t="s">
        <v>1282</v>
      </c>
      <c r="E938" s="38" t="s">
        <v>1283</v>
      </c>
      <c r="F938" s="38" t="s">
        <v>1284</v>
      </c>
    </row>
    <row r="939" spans="1:6">
      <c r="A939" s="44" t="s">
        <v>2246</v>
      </c>
      <c r="B939" s="44" t="s">
        <v>1508</v>
      </c>
      <c r="C939" s="44" t="s">
        <v>1327</v>
      </c>
      <c r="D939" s="44" t="s">
        <v>1288</v>
      </c>
      <c r="E939" s="38" t="s">
        <v>1289</v>
      </c>
      <c r="F939" s="38" t="s">
        <v>1290</v>
      </c>
    </row>
    <row r="940" spans="1:6">
      <c r="A940" s="44" t="s">
        <v>2247</v>
      </c>
      <c r="B940" s="44" t="s">
        <v>1395</v>
      </c>
      <c r="C940" s="44" t="s">
        <v>1305</v>
      </c>
      <c r="D940" s="44" t="s">
        <v>1306</v>
      </c>
      <c r="E940" s="38" t="s">
        <v>1307</v>
      </c>
      <c r="F940" s="38" t="s">
        <v>1308</v>
      </c>
    </row>
    <row r="941" spans="1:6">
      <c r="A941" s="44" t="s">
        <v>2248</v>
      </c>
      <c r="B941" s="44" t="s">
        <v>1680</v>
      </c>
      <c r="C941" s="44" t="s">
        <v>1294</v>
      </c>
      <c r="D941" s="44" t="s">
        <v>1295</v>
      </c>
      <c r="E941" s="38" t="s">
        <v>1296</v>
      </c>
      <c r="F941" s="38" t="s">
        <v>1297</v>
      </c>
    </row>
    <row r="942" spans="1:6">
      <c r="A942" s="44" t="s">
        <v>2249</v>
      </c>
      <c r="B942" s="44" t="s">
        <v>1347</v>
      </c>
      <c r="C942" s="44" t="s">
        <v>1348</v>
      </c>
      <c r="D942" s="44" t="s">
        <v>1295</v>
      </c>
      <c r="E942" s="38" t="s">
        <v>1296</v>
      </c>
      <c r="F942" s="38" t="s">
        <v>1297</v>
      </c>
    </row>
    <row r="943" spans="1:6">
      <c r="A943" s="44" t="s">
        <v>2250</v>
      </c>
      <c r="B943" s="44" t="s">
        <v>1341</v>
      </c>
      <c r="C943" s="44" t="s">
        <v>1330</v>
      </c>
      <c r="D943" s="44" t="s">
        <v>1282</v>
      </c>
      <c r="E943" s="38" t="s">
        <v>1283</v>
      </c>
      <c r="F943" s="38" t="s">
        <v>1284</v>
      </c>
    </row>
    <row r="944" spans="1:6">
      <c r="A944" s="44" t="s">
        <v>817</v>
      </c>
      <c r="B944" s="44" t="s">
        <v>1399</v>
      </c>
      <c r="C944" s="44" t="s">
        <v>1305</v>
      </c>
      <c r="D944" s="44" t="s">
        <v>1306</v>
      </c>
      <c r="E944" s="38" t="s">
        <v>1307</v>
      </c>
      <c r="F944" s="38" t="s">
        <v>1308</v>
      </c>
    </row>
    <row r="945" spans="1:6">
      <c r="A945" s="44" t="s">
        <v>823</v>
      </c>
      <c r="B945" s="44" t="s">
        <v>1373</v>
      </c>
      <c r="C945" s="44" t="s">
        <v>1311</v>
      </c>
      <c r="D945" s="44" t="s">
        <v>1301</v>
      </c>
      <c r="E945" s="38" t="s">
        <v>1302</v>
      </c>
      <c r="F945" s="38" t="s">
        <v>1303</v>
      </c>
    </row>
    <row r="946" spans="1:6">
      <c r="A946" s="44" t="s">
        <v>827</v>
      </c>
      <c r="B946" s="44" t="s">
        <v>1341</v>
      </c>
      <c r="C946" s="44" t="s">
        <v>1330</v>
      </c>
      <c r="D946" s="44" t="s">
        <v>1282</v>
      </c>
      <c r="E946" s="38" t="s">
        <v>1283</v>
      </c>
      <c r="F946" s="38" t="s">
        <v>1284</v>
      </c>
    </row>
    <row r="947" spans="1:6">
      <c r="A947" s="44" t="s">
        <v>2251</v>
      </c>
      <c r="B947" s="44" t="s">
        <v>1495</v>
      </c>
      <c r="C947" s="44" t="s">
        <v>1281</v>
      </c>
      <c r="D947" s="44" t="s">
        <v>1282</v>
      </c>
      <c r="E947" s="38" t="s">
        <v>1283</v>
      </c>
      <c r="F947" s="38" t="s">
        <v>1284</v>
      </c>
    </row>
    <row r="948" spans="1:6">
      <c r="A948" s="44" t="s">
        <v>2252</v>
      </c>
      <c r="B948" s="44" t="s">
        <v>1800</v>
      </c>
      <c r="C948" s="44" t="s">
        <v>1300</v>
      </c>
      <c r="D948" s="44" t="s">
        <v>1301</v>
      </c>
      <c r="E948" s="38" t="s">
        <v>1302</v>
      </c>
      <c r="F948" s="38" t="s">
        <v>1303</v>
      </c>
    </row>
    <row r="949" spans="1:6">
      <c r="A949" s="44" t="s">
        <v>2253</v>
      </c>
      <c r="B949" s="44" t="s">
        <v>1355</v>
      </c>
      <c r="C949" s="44" t="s">
        <v>1348</v>
      </c>
      <c r="D949" s="44" t="s">
        <v>1295</v>
      </c>
      <c r="E949" s="38" t="s">
        <v>1296</v>
      </c>
      <c r="F949" s="38" t="s">
        <v>1297</v>
      </c>
    </row>
    <row r="950" spans="1:6">
      <c r="A950" s="44" t="s">
        <v>2254</v>
      </c>
      <c r="B950" s="44" t="s">
        <v>1355</v>
      </c>
      <c r="C950" s="44" t="s">
        <v>1348</v>
      </c>
      <c r="D950" s="44" t="s">
        <v>1295</v>
      </c>
      <c r="E950" s="38" t="s">
        <v>1296</v>
      </c>
      <c r="F950" s="38" t="s">
        <v>1297</v>
      </c>
    </row>
    <row r="951" spans="1:6">
      <c r="A951" s="44" t="s">
        <v>2255</v>
      </c>
      <c r="B951" s="44" t="s">
        <v>1280</v>
      </c>
      <c r="C951" s="44" t="s">
        <v>1281</v>
      </c>
      <c r="D951" s="44" t="s">
        <v>1282</v>
      </c>
      <c r="E951" s="38" t="s">
        <v>1283</v>
      </c>
      <c r="F951" s="38" t="s">
        <v>1284</v>
      </c>
    </row>
    <row r="952" spans="1:6">
      <c r="A952" s="44" t="s">
        <v>829</v>
      </c>
      <c r="B952" s="44" t="s">
        <v>1427</v>
      </c>
      <c r="C952" s="44" t="s">
        <v>1287</v>
      </c>
      <c r="D952" s="44" t="s">
        <v>1288</v>
      </c>
      <c r="E952" s="38" t="s">
        <v>1289</v>
      </c>
      <c r="F952" s="38" t="s">
        <v>1290</v>
      </c>
    </row>
    <row r="953" spans="1:6">
      <c r="A953" s="44" t="s">
        <v>2256</v>
      </c>
      <c r="B953" s="44" t="s">
        <v>1800</v>
      </c>
      <c r="C953" s="44" t="s">
        <v>1300</v>
      </c>
      <c r="D953" s="44" t="s">
        <v>1301</v>
      </c>
      <c r="E953" s="38" t="s">
        <v>1302</v>
      </c>
      <c r="F953" s="38" t="s">
        <v>1303</v>
      </c>
    </row>
    <row r="954" spans="1:6">
      <c r="A954" s="44" t="s">
        <v>2257</v>
      </c>
      <c r="B954" s="44" t="s">
        <v>1329</v>
      </c>
      <c r="C954" s="44" t="s">
        <v>1330</v>
      </c>
      <c r="D954" s="44" t="s">
        <v>1282</v>
      </c>
      <c r="E954" s="38" t="s">
        <v>1283</v>
      </c>
      <c r="F954" s="38" t="s">
        <v>1284</v>
      </c>
    </row>
    <row r="955" spans="1:6">
      <c r="A955" s="44" t="s">
        <v>2258</v>
      </c>
      <c r="B955" s="44" t="s">
        <v>1286</v>
      </c>
      <c r="C955" s="44" t="s">
        <v>1287</v>
      </c>
      <c r="D955" s="44" t="s">
        <v>1288</v>
      </c>
      <c r="E955" s="38" t="s">
        <v>1289</v>
      </c>
      <c r="F955" s="38" t="s">
        <v>1290</v>
      </c>
    </row>
    <row r="956" spans="1:6">
      <c r="A956" s="44" t="s">
        <v>2259</v>
      </c>
      <c r="B956" s="44" t="s">
        <v>1286</v>
      </c>
      <c r="C956" s="44" t="s">
        <v>1287</v>
      </c>
      <c r="D956" s="44" t="s">
        <v>1288</v>
      </c>
      <c r="E956" s="38" t="s">
        <v>1289</v>
      </c>
      <c r="F956" s="38" t="s">
        <v>1290</v>
      </c>
    </row>
    <row r="957" spans="1:6">
      <c r="A957" s="44" t="s">
        <v>2260</v>
      </c>
      <c r="B957" s="44" t="s">
        <v>1355</v>
      </c>
      <c r="C957" s="44" t="s">
        <v>1348</v>
      </c>
      <c r="D957" s="44" t="s">
        <v>1295</v>
      </c>
      <c r="E957" s="38" t="s">
        <v>1296</v>
      </c>
      <c r="F957" s="38" t="s">
        <v>1297</v>
      </c>
    </row>
    <row r="958" spans="1:6">
      <c r="A958" s="44" t="s">
        <v>2261</v>
      </c>
      <c r="B958" s="44" t="s">
        <v>1350</v>
      </c>
      <c r="C958" s="44" t="s">
        <v>1300</v>
      </c>
      <c r="D958" s="44" t="s">
        <v>1301</v>
      </c>
      <c r="E958" s="38" t="s">
        <v>1302</v>
      </c>
      <c r="F958" s="38" t="s">
        <v>1303</v>
      </c>
    </row>
    <row r="959" spans="1:6">
      <c r="A959" s="44" t="s">
        <v>2262</v>
      </c>
      <c r="B959" s="44" t="s">
        <v>1495</v>
      </c>
      <c r="C959" s="44" t="s">
        <v>1281</v>
      </c>
      <c r="D959" s="44" t="s">
        <v>1282</v>
      </c>
      <c r="E959" s="38" t="s">
        <v>1283</v>
      </c>
      <c r="F959" s="38" t="s">
        <v>1284</v>
      </c>
    </row>
    <row r="960" spans="1:6">
      <c r="A960" s="44" t="s">
        <v>2263</v>
      </c>
      <c r="B960" s="44" t="s">
        <v>1495</v>
      </c>
      <c r="C960" s="44" t="s">
        <v>1281</v>
      </c>
      <c r="D960" s="44" t="s">
        <v>1282</v>
      </c>
      <c r="E960" s="38" t="s">
        <v>1283</v>
      </c>
      <c r="F960" s="38" t="s">
        <v>1284</v>
      </c>
    </row>
    <row r="961" spans="1:6">
      <c r="A961" s="44" t="s">
        <v>832</v>
      </c>
      <c r="B961" s="44" t="s">
        <v>1375</v>
      </c>
      <c r="C961" s="44" t="s">
        <v>1281</v>
      </c>
      <c r="D961" s="44" t="s">
        <v>1282</v>
      </c>
      <c r="E961" s="38" t="s">
        <v>1283</v>
      </c>
      <c r="F961" s="38" t="s">
        <v>1284</v>
      </c>
    </row>
    <row r="962" spans="1:6">
      <c r="A962" s="44" t="s">
        <v>2264</v>
      </c>
      <c r="B962" s="44" t="s">
        <v>1375</v>
      </c>
      <c r="C962" s="44" t="s">
        <v>1281</v>
      </c>
      <c r="D962" s="44" t="s">
        <v>1282</v>
      </c>
      <c r="E962" s="38" t="s">
        <v>1283</v>
      </c>
      <c r="F962" s="38" t="s">
        <v>1284</v>
      </c>
    </row>
    <row r="963" spans="1:6">
      <c r="A963" s="44" t="s">
        <v>2265</v>
      </c>
      <c r="B963" s="44" t="s">
        <v>1341</v>
      </c>
      <c r="C963" s="44" t="s">
        <v>1330</v>
      </c>
      <c r="D963" s="44" t="s">
        <v>1282</v>
      </c>
      <c r="E963" s="38" t="s">
        <v>1283</v>
      </c>
      <c r="F963" s="38" t="s">
        <v>1284</v>
      </c>
    </row>
    <row r="964" spans="1:6">
      <c r="A964" s="44" t="s">
        <v>2266</v>
      </c>
      <c r="B964" s="44" t="s">
        <v>1405</v>
      </c>
      <c r="C964" s="44" t="s">
        <v>1294</v>
      </c>
      <c r="D964" s="44" t="s">
        <v>1295</v>
      </c>
      <c r="E964" s="38" t="s">
        <v>1296</v>
      </c>
      <c r="F964" s="38" t="s">
        <v>1297</v>
      </c>
    </row>
    <row r="965" spans="1:6">
      <c r="A965" s="44" t="s">
        <v>2267</v>
      </c>
      <c r="B965" s="44" t="s">
        <v>1627</v>
      </c>
      <c r="C965" s="44" t="s">
        <v>1316</v>
      </c>
      <c r="D965" s="44" t="s">
        <v>1317</v>
      </c>
      <c r="E965" s="38" t="s">
        <v>1318</v>
      </c>
      <c r="F965" s="38" t="s">
        <v>1319</v>
      </c>
    </row>
    <row r="966" spans="1:6">
      <c r="A966" s="44" t="s">
        <v>2268</v>
      </c>
      <c r="B966" s="44" t="s">
        <v>1478</v>
      </c>
      <c r="C966" s="44" t="s">
        <v>1294</v>
      </c>
      <c r="D966" s="44" t="s">
        <v>1295</v>
      </c>
      <c r="E966" s="38" t="s">
        <v>1296</v>
      </c>
      <c r="F966" s="38" t="s">
        <v>1297</v>
      </c>
    </row>
    <row r="967" spans="1:6">
      <c r="A967" s="44" t="s">
        <v>2269</v>
      </c>
      <c r="B967" s="44" t="s">
        <v>1482</v>
      </c>
      <c r="C967" s="44" t="s">
        <v>1334</v>
      </c>
      <c r="D967" s="44" t="s">
        <v>1295</v>
      </c>
      <c r="E967" s="38" t="s">
        <v>1296</v>
      </c>
      <c r="F967" s="38" t="s">
        <v>1297</v>
      </c>
    </row>
    <row r="968" spans="1:6">
      <c r="A968" s="44" t="s">
        <v>2270</v>
      </c>
      <c r="B968" s="44" t="s">
        <v>1388</v>
      </c>
      <c r="C968" s="44" t="s">
        <v>1389</v>
      </c>
      <c r="D968" s="44" t="s">
        <v>1295</v>
      </c>
      <c r="E968" s="38" t="s">
        <v>1296</v>
      </c>
      <c r="F968" s="38" t="s">
        <v>1297</v>
      </c>
    </row>
    <row r="969" spans="1:6">
      <c r="A969" s="44" t="s">
        <v>2271</v>
      </c>
      <c r="B969" s="44" t="s">
        <v>1293</v>
      </c>
      <c r="C969" s="44" t="s">
        <v>1294</v>
      </c>
      <c r="D969" s="44" t="s">
        <v>1295</v>
      </c>
      <c r="E969" s="38" t="s">
        <v>1296</v>
      </c>
      <c r="F969" s="38" t="s">
        <v>1297</v>
      </c>
    </row>
    <row r="970" spans="1:6">
      <c r="A970" s="44" t="s">
        <v>834</v>
      </c>
      <c r="B970" s="44" t="s">
        <v>1393</v>
      </c>
      <c r="C970" s="44" t="s">
        <v>1311</v>
      </c>
      <c r="D970" s="44" t="s">
        <v>1301</v>
      </c>
      <c r="E970" s="38" t="s">
        <v>1302</v>
      </c>
      <c r="F970" s="38" t="s">
        <v>1303</v>
      </c>
    </row>
    <row r="971" spans="1:6">
      <c r="A971" s="44" t="s">
        <v>2272</v>
      </c>
      <c r="B971" s="44" t="s">
        <v>1553</v>
      </c>
      <c r="C971" s="44" t="s">
        <v>1300</v>
      </c>
      <c r="D971" s="44" t="s">
        <v>1301</v>
      </c>
      <c r="E971" s="38" t="s">
        <v>1302</v>
      </c>
      <c r="F971" s="38" t="s">
        <v>1303</v>
      </c>
    </row>
    <row r="972" spans="1:6">
      <c r="A972" s="44" t="s">
        <v>1553</v>
      </c>
      <c r="B972" s="44" t="s">
        <v>1553</v>
      </c>
      <c r="C972" s="44" t="s">
        <v>1300</v>
      </c>
      <c r="D972" s="44" t="s">
        <v>1301</v>
      </c>
      <c r="E972" s="38" t="s">
        <v>1302</v>
      </c>
      <c r="F972" s="38" t="s">
        <v>1303</v>
      </c>
    </row>
    <row r="973" spans="1:6">
      <c r="A973" s="44" t="s">
        <v>2273</v>
      </c>
      <c r="B973" s="44" t="s">
        <v>1553</v>
      </c>
      <c r="C973" s="44" t="s">
        <v>1300</v>
      </c>
      <c r="D973" s="44" t="s">
        <v>1301</v>
      </c>
      <c r="E973" s="38" t="s">
        <v>1302</v>
      </c>
      <c r="F973" s="38" t="s">
        <v>1303</v>
      </c>
    </row>
    <row r="974" spans="1:6">
      <c r="A974" s="44" t="s">
        <v>2274</v>
      </c>
      <c r="B974" s="44" t="s">
        <v>1388</v>
      </c>
      <c r="C974" s="44" t="s">
        <v>1389</v>
      </c>
      <c r="D974" s="44" t="s">
        <v>1295</v>
      </c>
      <c r="E974" s="38" t="s">
        <v>1296</v>
      </c>
      <c r="F974" s="38" t="s">
        <v>1297</v>
      </c>
    </row>
    <row r="975" spans="1:6">
      <c r="A975" s="44" t="s">
        <v>2275</v>
      </c>
      <c r="B975" s="44" t="s">
        <v>1612</v>
      </c>
      <c r="C975" s="44" t="s">
        <v>1294</v>
      </c>
      <c r="D975" s="44" t="s">
        <v>1295</v>
      </c>
      <c r="E975" s="38" t="s">
        <v>1296</v>
      </c>
      <c r="F975" s="38" t="s">
        <v>1297</v>
      </c>
    </row>
    <row r="976" spans="1:6">
      <c r="A976" s="44" t="s">
        <v>2276</v>
      </c>
      <c r="B976" s="44" t="s">
        <v>1612</v>
      </c>
      <c r="C976" s="44" t="s">
        <v>1294</v>
      </c>
      <c r="D976" s="44" t="s">
        <v>1295</v>
      </c>
      <c r="E976" s="38" t="s">
        <v>1296</v>
      </c>
      <c r="F976" s="38" t="s">
        <v>1297</v>
      </c>
    </row>
    <row r="977" spans="1:6">
      <c r="A977" s="44" t="s">
        <v>2277</v>
      </c>
      <c r="B977" s="44" t="s">
        <v>1385</v>
      </c>
      <c r="C977" s="44" t="s">
        <v>1300</v>
      </c>
      <c r="D977" s="44" t="s">
        <v>1301</v>
      </c>
      <c r="E977" s="38" t="s">
        <v>1302</v>
      </c>
      <c r="F977" s="38" t="s">
        <v>1303</v>
      </c>
    </row>
    <row r="978" spans="1:6">
      <c r="A978" s="44" t="s">
        <v>2278</v>
      </c>
      <c r="B978" s="44" t="s">
        <v>1375</v>
      </c>
      <c r="C978" s="44" t="s">
        <v>1281</v>
      </c>
      <c r="D978" s="44" t="s">
        <v>1282</v>
      </c>
      <c r="E978" s="38" t="s">
        <v>1283</v>
      </c>
      <c r="F978" s="38" t="s">
        <v>1284</v>
      </c>
    </row>
    <row r="979" spans="1:6">
      <c r="A979" s="44" t="s">
        <v>2279</v>
      </c>
      <c r="B979" s="44" t="s">
        <v>1508</v>
      </c>
      <c r="C979" s="44" t="s">
        <v>1327</v>
      </c>
      <c r="D979" s="44" t="s">
        <v>1288</v>
      </c>
      <c r="E979" s="38" t="s">
        <v>1289</v>
      </c>
      <c r="F979" s="38" t="s">
        <v>1290</v>
      </c>
    </row>
    <row r="980" spans="1:6">
      <c r="A980" s="44" t="s">
        <v>2280</v>
      </c>
      <c r="B980" s="44" t="s">
        <v>1280</v>
      </c>
      <c r="C980" s="44" t="s">
        <v>1281</v>
      </c>
      <c r="D980" s="44" t="s">
        <v>1282</v>
      </c>
      <c r="E980" s="38" t="s">
        <v>1283</v>
      </c>
      <c r="F980" s="38" t="s">
        <v>1284</v>
      </c>
    </row>
    <row r="981" spans="1:6">
      <c r="A981" s="44" t="s">
        <v>2281</v>
      </c>
      <c r="B981" s="44" t="s">
        <v>1448</v>
      </c>
      <c r="C981" s="44" t="s">
        <v>1281</v>
      </c>
      <c r="D981" s="44" t="s">
        <v>1282</v>
      </c>
      <c r="E981" s="38" t="s">
        <v>1283</v>
      </c>
      <c r="F981" s="38" t="s">
        <v>1284</v>
      </c>
    </row>
    <row r="982" spans="1:6">
      <c r="A982" s="44" t="s">
        <v>2282</v>
      </c>
      <c r="B982" s="44" t="s">
        <v>1416</v>
      </c>
      <c r="C982" s="44" t="s">
        <v>1327</v>
      </c>
      <c r="D982" s="44" t="s">
        <v>1288</v>
      </c>
      <c r="E982" s="38" t="s">
        <v>1289</v>
      </c>
      <c r="F982" s="38" t="s">
        <v>1290</v>
      </c>
    </row>
    <row r="983" spans="1:6">
      <c r="A983" s="44" t="s">
        <v>2283</v>
      </c>
      <c r="B983" s="44" t="s">
        <v>1585</v>
      </c>
      <c r="C983" s="44" t="s">
        <v>1322</v>
      </c>
      <c r="D983" s="44" t="s">
        <v>1306</v>
      </c>
      <c r="E983" s="38" t="s">
        <v>1307</v>
      </c>
      <c r="F983" s="38" t="s">
        <v>1308</v>
      </c>
    </row>
    <row r="984" spans="1:6">
      <c r="A984" s="44" t="s">
        <v>2284</v>
      </c>
      <c r="B984" s="44" t="s">
        <v>1337</v>
      </c>
      <c r="C984" s="44" t="s">
        <v>1322</v>
      </c>
      <c r="D984" s="44" t="s">
        <v>1306</v>
      </c>
      <c r="E984" s="38" t="s">
        <v>1307</v>
      </c>
      <c r="F984" s="38" t="s">
        <v>1308</v>
      </c>
    </row>
    <row r="985" spans="1:6">
      <c r="A985" s="44" t="s">
        <v>2285</v>
      </c>
      <c r="B985" s="44" t="s">
        <v>1337</v>
      </c>
      <c r="C985" s="44" t="s">
        <v>1322</v>
      </c>
      <c r="D985" s="44" t="s">
        <v>1306</v>
      </c>
      <c r="E985" s="38" t="s">
        <v>1307</v>
      </c>
      <c r="F985" s="38" t="s">
        <v>1308</v>
      </c>
    </row>
    <row r="986" spans="1:6">
      <c r="A986" s="44" t="s">
        <v>2286</v>
      </c>
      <c r="B986" s="44" t="s">
        <v>1373</v>
      </c>
      <c r="C986" s="44" t="s">
        <v>1311</v>
      </c>
      <c r="D986" s="44" t="s">
        <v>1301</v>
      </c>
      <c r="E986" s="38" t="s">
        <v>1302</v>
      </c>
      <c r="F986" s="38" t="s">
        <v>1303</v>
      </c>
    </row>
    <row r="987" spans="1:6">
      <c r="A987" s="44" t="s">
        <v>2287</v>
      </c>
      <c r="B987" s="44" t="s">
        <v>1076</v>
      </c>
      <c r="C987" s="44" t="s">
        <v>1305</v>
      </c>
      <c r="D987" s="44" t="s">
        <v>1306</v>
      </c>
      <c r="E987" s="38" t="s">
        <v>1307</v>
      </c>
      <c r="F987" s="38" t="s">
        <v>1308</v>
      </c>
    </row>
    <row r="988" spans="1:6">
      <c r="A988" s="44" t="s">
        <v>2288</v>
      </c>
      <c r="B988" s="44" t="s">
        <v>1355</v>
      </c>
      <c r="C988" s="44" t="s">
        <v>1348</v>
      </c>
      <c r="D988" s="44" t="s">
        <v>1295</v>
      </c>
      <c r="E988" s="38" t="s">
        <v>1296</v>
      </c>
      <c r="F988" s="38" t="s">
        <v>1297</v>
      </c>
    </row>
    <row r="989" spans="1:6">
      <c r="A989" s="44" t="s">
        <v>840</v>
      </c>
      <c r="B989" s="44" t="s">
        <v>1774</v>
      </c>
      <c r="C989" s="44" t="s">
        <v>1311</v>
      </c>
      <c r="D989" s="44" t="s">
        <v>1301</v>
      </c>
      <c r="E989" s="38" t="s">
        <v>1302</v>
      </c>
      <c r="F989" s="38" t="s">
        <v>1303</v>
      </c>
    </row>
    <row r="990" spans="1:6">
      <c r="A990" s="44" t="s">
        <v>2289</v>
      </c>
      <c r="B990" s="44" t="s">
        <v>1551</v>
      </c>
      <c r="C990" s="44" t="s">
        <v>1311</v>
      </c>
      <c r="D990" s="44" t="s">
        <v>1301</v>
      </c>
      <c r="E990" s="38" t="s">
        <v>1302</v>
      </c>
      <c r="F990" s="38" t="s">
        <v>1303</v>
      </c>
    </row>
    <row r="991" spans="1:6">
      <c r="A991" s="44" t="s">
        <v>2290</v>
      </c>
      <c r="B991" s="44" t="s">
        <v>1405</v>
      </c>
      <c r="C991" s="44" t="s">
        <v>1294</v>
      </c>
      <c r="D991" s="44" t="s">
        <v>1295</v>
      </c>
      <c r="E991" s="38" t="s">
        <v>1296</v>
      </c>
      <c r="F991" s="38" t="s">
        <v>1297</v>
      </c>
    </row>
    <row r="992" spans="1:6">
      <c r="A992" s="44" t="s">
        <v>2291</v>
      </c>
      <c r="B992" s="44" t="s">
        <v>1341</v>
      </c>
      <c r="C992" s="44" t="s">
        <v>1330</v>
      </c>
      <c r="D992" s="44" t="s">
        <v>1282</v>
      </c>
      <c r="E992" s="38" t="s">
        <v>1283</v>
      </c>
      <c r="F992" s="38" t="s">
        <v>1284</v>
      </c>
    </row>
    <row r="993" spans="1:6">
      <c r="A993" s="44" t="s">
        <v>846</v>
      </c>
      <c r="B993" s="44" t="s">
        <v>1528</v>
      </c>
      <c r="C993" s="44" t="s">
        <v>1330</v>
      </c>
      <c r="D993" s="44" t="s">
        <v>1282</v>
      </c>
      <c r="E993" s="38" t="s">
        <v>1283</v>
      </c>
      <c r="F993" s="38" t="s">
        <v>1284</v>
      </c>
    </row>
    <row r="994" spans="1:6">
      <c r="A994" s="44" t="s">
        <v>848</v>
      </c>
      <c r="B994" s="44" t="s">
        <v>1299</v>
      </c>
      <c r="C994" s="44" t="s">
        <v>1300</v>
      </c>
      <c r="D994" s="44" t="s">
        <v>1301</v>
      </c>
      <c r="E994" s="38" t="s">
        <v>1302</v>
      </c>
      <c r="F994" s="38" t="s">
        <v>1303</v>
      </c>
    </row>
    <row r="995" spans="1:6">
      <c r="A995" s="44" t="s">
        <v>2292</v>
      </c>
      <c r="B995" s="44" t="s">
        <v>1299</v>
      </c>
      <c r="C995" s="44" t="s">
        <v>1300</v>
      </c>
      <c r="D995" s="44" t="s">
        <v>1301</v>
      </c>
      <c r="E995" s="38" t="s">
        <v>1302</v>
      </c>
      <c r="F995" s="38" t="s">
        <v>1303</v>
      </c>
    </row>
    <row r="996" spans="1:6">
      <c r="A996" s="44" t="s">
        <v>2293</v>
      </c>
      <c r="B996" s="44" t="s">
        <v>1324</v>
      </c>
      <c r="C996" s="44" t="s">
        <v>1294</v>
      </c>
      <c r="D996" s="44" t="s">
        <v>1295</v>
      </c>
      <c r="E996" s="38" t="s">
        <v>1296</v>
      </c>
      <c r="F996" s="38" t="s">
        <v>1297</v>
      </c>
    </row>
    <row r="997" spans="1:6">
      <c r="A997" s="44" t="s">
        <v>2294</v>
      </c>
      <c r="B997" s="44" t="s">
        <v>1528</v>
      </c>
      <c r="C997" s="44" t="s">
        <v>1330</v>
      </c>
      <c r="D997" s="44" t="s">
        <v>1282</v>
      </c>
      <c r="E997" s="38" t="s">
        <v>1283</v>
      </c>
      <c r="F997" s="38" t="s">
        <v>1284</v>
      </c>
    </row>
    <row r="998" spans="1:6">
      <c r="A998" s="44" t="s">
        <v>2295</v>
      </c>
      <c r="B998" s="44" t="s">
        <v>1076</v>
      </c>
      <c r="C998" s="44" t="s">
        <v>1305</v>
      </c>
      <c r="D998" s="44" t="s">
        <v>1306</v>
      </c>
      <c r="E998" s="38" t="s">
        <v>1307</v>
      </c>
      <c r="F998" s="38" t="s">
        <v>1308</v>
      </c>
    </row>
    <row r="999" spans="1:6">
      <c r="A999" s="44" t="s">
        <v>851</v>
      </c>
      <c r="B999" s="44" t="s">
        <v>1388</v>
      </c>
      <c r="C999" s="44" t="s">
        <v>1389</v>
      </c>
      <c r="D999" s="44" t="s">
        <v>1295</v>
      </c>
      <c r="E999" s="38" t="s">
        <v>1296</v>
      </c>
      <c r="F999" s="38" t="s">
        <v>1297</v>
      </c>
    </row>
    <row r="1000" spans="1:6">
      <c r="A1000" s="44" t="s">
        <v>2296</v>
      </c>
      <c r="B1000" s="44" t="s">
        <v>1399</v>
      </c>
      <c r="C1000" s="44" t="s">
        <v>1305</v>
      </c>
      <c r="D1000" s="44" t="s">
        <v>1306</v>
      </c>
      <c r="E1000" s="38" t="s">
        <v>1307</v>
      </c>
      <c r="F1000" s="38" t="s">
        <v>1308</v>
      </c>
    </row>
    <row r="1001" spans="1:6">
      <c r="A1001" s="44" t="s">
        <v>2297</v>
      </c>
      <c r="B1001" s="44" t="s">
        <v>1313</v>
      </c>
      <c r="C1001" s="44" t="s">
        <v>1305</v>
      </c>
      <c r="D1001" s="44" t="s">
        <v>1306</v>
      </c>
      <c r="E1001" s="38" t="s">
        <v>1307</v>
      </c>
      <c r="F1001" s="38" t="s">
        <v>1308</v>
      </c>
    </row>
    <row r="1002" spans="1:6">
      <c r="A1002" s="44" t="s">
        <v>2298</v>
      </c>
      <c r="B1002" s="44" t="s">
        <v>1585</v>
      </c>
      <c r="C1002" s="44" t="s">
        <v>1322</v>
      </c>
      <c r="D1002" s="44" t="s">
        <v>1306</v>
      </c>
      <c r="E1002" s="38" t="s">
        <v>1307</v>
      </c>
      <c r="F1002" s="38" t="s">
        <v>1308</v>
      </c>
    </row>
    <row r="1003" spans="1:6">
      <c r="A1003" s="44" t="s">
        <v>2299</v>
      </c>
      <c r="B1003" s="44" t="s">
        <v>1585</v>
      </c>
      <c r="C1003" s="44" t="s">
        <v>1322</v>
      </c>
      <c r="D1003" s="44" t="s">
        <v>1306</v>
      </c>
      <c r="E1003" s="38" t="s">
        <v>1307</v>
      </c>
      <c r="F1003" s="38" t="s">
        <v>1308</v>
      </c>
    </row>
    <row r="1004" spans="1:6">
      <c r="A1004" s="44" t="s">
        <v>2300</v>
      </c>
      <c r="B1004" s="44" t="s">
        <v>1355</v>
      </c>
      <c r="C1004" s="44" t="s">
        <v>1348</v>
      </c>
      <c r="D1004" s="44" t="s">
        <v>1295</v>
      </c>
      <c r="E1004" s="38" t="s">
        <v>1296</v>
      </c>
      <c r="F1004" s="38" t="s">
        <v>1297</v>
      </c>
    </row>
    <row r="1005" spans="1:6">
      <c r="A1005" s="44" t="s">
        <v>2301</v>
      </c>
      <c r="B1005" s="44" t="s">
        <v>1565</v>
      </c>
      <c r="C1005" s="44" t="s">
        <v>1305</v>
      </c>
      <c r="D1005" s="44" t="s">
        <v>1306</v>
      </c>
      <c r="E1005" s="38" t="s">
        <v>1307</v>
      </c>
      <c r="F1005" s="38" t="s">
        <v>1308</v>
      </c>
    </row>
    <row r="1006" spans="1:6">
      <c r="A1006" s="44" t="s">
        <v>2302</v>
      </c>
      <c r="B1006" s="44" t="s">
        <v>1326</v>
      </c>
      <c r="C1006" s="44" t="s">
        <v>1327</v>
      </c>
      <c r="D1006" s="44" t="s">
        <v>1288</v>
      </c>
      <c r="E1006" s="38" t="s">
        <v>1289</v>
      </c>
      <c r="F1006" s="38" t="s">
        <v>1290</v>
      </c>
    </row>
    <row r="1007" spans="1:6">
      <c r="A1007" s="44" t="s">
        <v>2303</v>
      </c>
      <c r="B1007" s="44" t="s">
        <v>1315</v>
      </c>
      <c r="C1007" s="44" t="s">
        <v>1316</v>
      </c>
      <c r="D1007" s="44" t="s">
        <v>1317</v>
      </c>
      <c r="E1007" s="38" t="s">
        <v>1318</v>
      </c>
      <c r="F1007" s="38" t="s">
        <v>1319</v>
      </c>
    </row>
    <row r="1008" spans="1:6">
      <c r="A1008" s="44" t="s">
        <v>1448</v>
      </c>
      <c r="B1008" s="44" t="s">
        <v>1448</v>
      </c>
      <c r="C1008" s="44" t="s">
        <v>1281</v>
      </c>
      <c r="D1008" s="44" t="s">
        <v>1282</v>
      </c>
      <c r="E1008" s="38" t="s">
        <v>1283</v>
      </c>
      <c r="F1008" s="38" t="s">
        <v>1284</v>
      </c>
    </row>
    <row r="1009" spans="1:6">
      <c r="A1009" s="44" t="s">
        <v>2304</v>
      </c>
      <c r="B1009" s="44" t="s">
        <v>1343</v>
      </c>
      <c r="C1009" s="44" t="s">
        <v>1334</v>
      </c>
      <c r="D1009" s="44" t="s">
        <v>1295</v>
      </c>
      <c r="E1009" s="38" t="s">
        <v>1296</v>
      </c>
      <c r="F1009" s="38" t="s">
        <v>1297</v>
      </c>
    </row>
    <row r="1010" spans="1:6">
      <c r="A1010" s="44" t="s">
        <v>2305</v>
      </c>
      <c r="B1010" s="44" t="s">
        <v>1445</v>
      </c>
      <c r="C1010" s="44" t="s">
        <v>1294</v>
      </c>
      <c r="D1010" s="44" t="s">
        <v>1295</v>
      </c>
      <c r="E1010" s="38" t="s">
        <v>1296</v>
      </c>
      <c r="F1010" s="38" t="s">
        <v>1297</v>
      </c>
    </row>
    <row r="1011" spans="1:6">
      <c r="A1011" s="44" t="s">
        <v>2306</v>
      </c>
      <c r="B1011" s="44" t="s">
        <v>1411</v>
      </c>
      <c r="C1011" s="44" t="s">
        <v>1392</v>
      </c>
      <c r="D1011" s="44" t="s">
        <v>1288</v>
      </c>
      <c r="E1011" s="38" t="s">
        <v>1289</v>
      </c>
      <c r="F1011" s="38" t="s">
        <v>1290</v>
      </c>
    </row>
    <row r="1012" spans="1:6">
      <c r="A1012" s="44" t="s">
        <v>2307</v>
      </c>
      <c r="B1012" s="44" t="s">
        <v>1411</v>
      </c>
      <c r="C1012" s="44" t="s">
        <v>1392</v>
      </c>
      <c r="D1012" s="44" t="s">
        <v>1288</v>
      </c>
      <c r="E1012" s="38" t="s">
        <v>1289</v>
      </c>
      <c r="F1012" s="38" t="s">
        <v>1290</v>
      </c>
    </row>
    <row r="1013" spans="1:6">
      <c r="A1013" s="44" t="s">
        <v>2308</v>
      </c>
      <c r="B1013" s="44" t="s">
        <v>1388</v>
      </c>
      <c r="C1013" s="44" t="s">
        <v>1389</v>
      </c>
      <c r="D1013" s="44" t="s">
        <v>1295</v>
      </c>
      <c r="E1013" s="38" t="s">
        <v>1296</v>
      </c>
      <c r="F1013" s="38" t="s">
        <v>1297</v>
      </c>
    </row>
    <row r="1014" spans="1:6">
      <c r="A1014" s="44" t="s">
        <v>2309</v>
      </c>
      <c r="B1014" s="44" t="s">
        <v>1313</v>
      </c>
      <c r="C1014" s="44" t="s">
        <v>1305</v>
      </c>
      <c r="D1014" s="44" t="s">
        <v>1306</v>
      </c>
      <c r="E1014" s="38" t="s">
        <v>1307</v>
      </c>
      <c r="F1014" s="38" t="s">
        <v>1308</v>
      </c>
    </row>
    <row r="1015" spans="1:6">
      <c r="A1015" s="44" t="s">
        <v>2310</v>
      </c>
      <c r="B1015" s="44" t="s">
        <v>1395</v>
      </c>
      <c r="C1015" s="44" t="s">
        <v>1305</v>
      </c>
      <c r="D1015" s="44" t="s">
        <v>1306</v>
      </c>
      <c r="E1015" s="38" t="s">
        <v>1307</v>
      </c>
      <c r="F1015" s="38" t="s">
        <v>1308</v>
      </c>
    </row>
    <row r="1016" spans="1:6">
      <c r="A1016" s="44" t="s">
        <v>2311</v>
      </c>
      <c r="B1016" s="44" t="s">
        <v>1341</v>
      </c>
      <c r="C1016" s="44" t="s">
        <v>1330</v>
      </c>
      <c r="D1016" s="44" t="s">
        <v>1282</v>
      </c>
      <c r="E1016" s="38" t="s">
        <v>1283</v>
      </c>
      <c r="F1016" s="38" t="s">
        <v>1284</v>
      </c>
    </row>
    <row r="1017" spans="1:6">
      <c r="A1017" s="44" t="s">
        <v>2312</v>
      </c>
      <c r="B1017" s="44" t="s">
        <v>1373</v>
      </c>
      <c r="C1017" s="44" t="s">
        <v>1311</v>
      </c>
      <c r="D1017" s="44" t="s">
        <v>1301</v>
      </c>
      <c r="E1017" s="38" t="s">
        <v>1302</v>
      </c>
      <c r="F1017" s="38" t="s">
        <v>1303</v>
      </c>
    </row>
    <row r="1018" spans="1:6">
      <c r="A1018" s="44" t="s">
        <v>2313</v>
      </c>
      <c r="B1018" s="44" t="s">
        <v>1373</v>
      </c>
      <c r="C1018" s="44" t="s">
        <v>1311</v>
      </c>
      <c r="D1018" s="44" t="s">
        <v>1301</v>
      </c>
      <c r="E1018" s="38" t="s">
        <v>1302</v>
      </c>
      <c r="F1018" s="38" t="s">
        <v>1303</v>
      </c>
    </row>
    <row r="1019" spans="1:6">
      <c r="A1019" s="44" t="s">
        <v>2314</v>
      </c>
      <c r="B1019" s="44" t="s">
        <v>1427</v>
      </c>
      <c r="C1019" s="44" t="s">
        <v>1287</v>
      </c>
      <c r="D1019" s="44" t="s">
        <v>1288</v>
      </c>
      <c r="E1019" s="38" t="s">
        <v>1289</v>
      </c>
      <c r="F1019" s="38" t="s">
        <v>1290</v>
      </c>
    </row>
    <row r="1020" spans="1:6">
      <c r="A1020" s="44" t="s">
        <v>2315</v>
      </c>
      <c r="B1020" s="44" t="s">
        <v>1293</v>
      </c>
      <c r="C1020" s="44" t="s">
        <v>1294</v>
      </c>
      <c r="D1020" s="44" t="s">
        <v>1295</v>
      </c>
      <c r="E1020" s="38" t="s">
        <v>1296</v>
      </c>
      <c r="F1020" s="38" t="s">
        <v>1297</v>
      </c>
    </row>
    <row r="1021" spans="1:6">
      <c r="A1021" s="44" t="s">
        <v>2316</v>
      </c>
      <c r="B1021" s="44" t="s">
        <v>1326</v>
      </c>
      <c r="C1021" s="44" t="s">
        <v>1327</v>
      </c>
      <c r="D1021" s="44" t="s">
        <v>1288</v>
      </c>
      <c r="E1021" s="38" t="s">
        <v>1289</v>
      </c>
      <c r="F1021" s="38" t="s">
        <v>1290</v>
      </c>
    </row>
    <row r="1022" spans="1:6">
      <c r="A1022" s="44" t="s">
        <v>2317</v>
      </c>
      <c r="B1022" s="44" t="s">
        <v>1459</v>
      </c>
      <c r="C1022" s="44" t="s">
        <v>1281</v>
      </c>
      <c r="D1022" s="44" t="s">
        <v>1282</v>
      </c>
      <c r="E1022" s="38" t="s">
        <v>1283</v>
      </c>
      <c r="F1022" s="38" t="s">
        <v>1284</v>
      </c>
    </row>
    <row r="1023" spans="1:6">
      <c r="A1023" s="44" t="s">
        <v>854</v>
      </c>
      <c r="B1023" s="44" t="s">
        <v>1478</v>
      </c>
      <c r="C1023" s="44" t="s">
        <v>1294</v>
      </c>
      <c r="D1023" s="44" t="s">
        <v>1295</v>
      </c>
      <c r="E1023" s="38" t="s">
        <v>1296</v>
      </c>
      <c r="F1023" s="38" t="s">
        <v>1297</v>
      </c>
    </row>
    <row r="1024" spans="1:6">
      <c r="A1024" s="44" t="s">
        <v>2318</v>
      </c>
      <c r="B1024" s="44" t="s">
        <v>1636</v>
      </c>
      <c r="C1024" s="44" t="s">
        <v>1392</v>
      </c>
      <c r="D1024" s="44" t="s">
        <v>1288</v>
      </c>
      <c r="E1024" s="38" t="s">
        <v>1289</v>
      </c>
      <c r="F1024" s="38" t="s">
        <v>1290</v>
      </c>
    </row>
    <row r="1025" spans="1:6">
      <c r="A1025" s="44" t="s">
        <v>2319</v>
      </c>
      <c r="B1025" s="44" t="s">
        <v>1627</v>
      </c>
      <c r="C1025" s="44" t="s">
        <v>1316</v>
      </c>
      <c r="D1025" s="44" t="s">
        <v>1317</v>
      </c>
      <c r="E1025" s="38" t="s">
        <v>1318</v>
      </c>
      <c r="F1025" s="38" t="s">
        <v>1319</v>
      </c>
    </row>
    <row r="1026" spans="1:6">
      <c r="A1026" s="44" t="s">
        <v>2320</v>
      </c>
      <c r="B1026" s="44" t="s">
        <v>1800</v>
      </c>
      <c r="C1026" s="44" t="s">
        <v>1300</v>
      </c>
      <c r="D1026" s="44" t="s">
        <v>1301</v>
      </c>
      <c r="E1026" s="38" t="s">
        <v>1302</v>
      </c>
      <c r="F1026" s="38" t="s">
        <v>1303</v>
      </c>
    </row>
    <row r="1027" spans="1:6">
      <c r="A1027" s="44" t="s">
        <v>2321</v>
      </c>
      <c r="B1027" s="44" t="s">
        <v>1292</v>
      </c>
      <c r="C1027" s="44" t="s">
        <v>1287</v>
      </c>
      <c r="D1027" s="44" t="s">
        <v>1288</v>
      </c>
      <c r="E1027" s="38" t="s">
        <v>1289</v>
      </c>
      <c r="F1027" s="38" t="s">
        <v>1290</v>
      </c>
    </row>
    <row r="1028" spans="1:6">
      <c r="A1028" s="44" t="s">
        <v>2322</v>
      </c>
      <c r="B1028" s="44" t="s">
        <v>1420</v>
      </c>
      <c r="C1028" s="44" t="s">
        <v>1316</v>
      </c>
      <c r="D1028" s="44" t="s">
        <v>1317</v>
      </c>
      <c r="E1028" s="38" t="s">
        <v>1318</v>
      </c>
      <c r="F1028" s="38" t="s">
        <v>1319</v>
      </c>
    </row>
    <row r="1029" spans="1:6">
      <c r="A1029" s="44" t="s">
        <v>2323</v>
      </c>
      <c r="B1029" s="44" t="s">
        <v>1347</v>
      </c>
      <c r="C1029" s="44" t="s">
        <v>1348</v>
      </c>
      <c r="D1029" s="44" t="s">
        <v>1295</v>
      </c>
      <c r="E1029" s="38" t="s">
        <v>1296</v>
      </c>
      <c r="F1029" s="38" t="s">
        <v>1297</v>
      </c>
    </row>
    <row r="1030" spans="1:6">
      <c r="A1030" s="44" t="s">
        <v>2324</v>
      </c>
      <c r="B1030" s="44" t="s">
        <v>1388</v>
      </c>
      <c r="C1030" s="44" t="s">
        <v>1389</v>
      </c>
      <c r="D1030" s="44" t="s">
        <v>1295</v>
      </c>
      <c r="E1030" s="38" t="s">
        <v>1296</v>
      </c>
      <c r="F1030" s="38" t="s">
        <v>1297</v>
      </c>
    </row>
    <row r="1031" spans="1:6">
      <c r="A1031" s="44" t="s">
        <v>2325</v>
      </c>
      <c r="B1031" s="44" t="s">
        <v>1627</v>
      </c>
      <c r="C1031" s="44" t="s">
        <v>1316</v>
      </c>
      <c r="D1031" s="44" t="s">
        <v>1317</v>
      </c>
      <c r="E1031" s="38" t="s">
        <v>1318</v>
      </c>
      <c r="F1031" s="38" t="s">
        <v>1319</v>
      </c>
    </row>
    <row r="1032" spans="1:6">
      <c r="A1032" s="44" t="s">
        <v>2326</v>
      </c>
      <c r="B1032" s="44" t="s">
        <v>1482</v>
      </c>
      <c r="C1032" s="44" t="s">
        <v>1334</v>
      </c>
      <c r="D1032" s="44" t="s">
        <v>1295</v>
      </c>
      <c r="E1032" s="38" t="s">
        <v>1296</v>
      </c>
      <c r="F1032" s="38" t="s">
        <v>1297</v>
      </c>
    </row>
    <row r="1033" spans="1:6">
      <c r="A1033" s="44" t="s">
        <v>2327</v>
      </c>
      <c r="B1033" s="44" t="s">
        <v>1341</v>
      </c>
      <c r="C1033" s="44" t="s">
        <v>1330</v>
      </c>
      <c r="D1033" s="44" t="s">
        <v>1282</v>
      </c>
      <c r="E1033" s="38" t="s">
        <v>1283</v>
      </c>
      <c r="F1033" s="38" t="s">
        <v>1284</v>
      </c>
    </row>
    <row r="1034" spans="1:6">
      <c r="A1034" s="44" t="s">
        <v>2328</v>
      </c>
      <c r="B1034" s="44" t="s">
        <v>1533</v>
      </c>
      <c r="C1034" s="44" t="s">
        <v>1334</v>
      </c>
      <c r="D1034" s="44" t="s">
        <v>1295</v>
      </c>
      <c r="E1034" s="38" t="s">
        <v>1296</v>
      </c>
      <c r="F1034" s="38" t="s">
        <v>1297</v>
      </c>
    </row>
    <row r="1035" spans="1:6">
      <c r="A1035" s="44" t="s">
        <v>2329</v>
      </c>
      <c r="B1035" s="44" t="s">
        <v>1315</v>
      </c>
      <c r="C1035" s="44" t="s">
        <v>1316</v>
      </c>
      <c r="D1035" s="44" t="s">
        <v>1317</v>
      </c>
      <c r="E1035" s="38" t="s">
        <v>1318</v>
      </c>
      <c r="F1035" s="38" t="s">
        <v>1319</v>
      </c>
    </row>
    <row r="1036" spans="1:6">
      <c r="A1036" s="44" t="s">
        <v>2330</v>
      </c>
      <c r="B1036" s="44" t="s">
        <v>1508</v>
      </c>
      <c r="C1036" s="44" t="s">
        <v>1327</v>
      </c>
      <c r="D1036" s="44" t="s">
        <v>1288</v>
      </c>
      <c r="E1036" s="38" t="s">
        <v>1289</v>
      </c>
      <c r="F1036" s="38" t="s">
        <v>1290</v>
      </c>
    </row>
    <row r="1037" spans="1:6">
      <c r="A1037" s="44" t="s">
        <v>2331</v>
      </c>
      <c r="B1037" s="44" t="s">
        <v>1508</v>
      </c>
      <c r="C1037" s="44" t="s">
        <v>1327</v>
      </c>
      <c r="D1037" s="44" t="s">
        <v>1288</v>
      </c>
      <c r="E1037" s="38" t="s">
        <v>1289</v>
      </c>
      <c r="F1037" s="38" t="s">
        <v>1290</v>
      </c>
    </row>
    <row r="1038" spans="1:6">
      <c r="A1038" s="44" t="s">
        <v>2332</v>
      </c>
      <c r="B1038" s="44" t="s">
        <v>1478</v>
      </c>
      <c r="C1038" s="44" t="s">
        <v>1294</v>
      </c>
      <c r="D1038" s="44" t="s">
        <v>1295</v>
      </c>
      <c r="E1038" s="38" t="s">
        <v>1296</v>
      </c>
      <c r="F1038" s="38" t="s">
        <v>1297</v>
      </c>
    </row>
    <row r="1039" spans="1:6">
      <c r="A1039" s="44" t="s">
        <v>2333</v>
      </c>
      <c r="B1039" s="44" t="s">
        <v>1292</v>
      </c>
      <c r="C1039" s="44" t="s">
        <v>1287</v>
      </c>
      <c r="D1039" s="44" t="s">
        <v>1288</v>
      </c>
      <c r="E1039" s="38" t="s">
        <v>1289</v>
      </c>
      <c r="F1039" s="38" t="s">
        <v>1290</v>
      </c>
    </row>
    <row r="1040" spans="1:6">
      <c r="A1040" s="44" t="s">
        <v>2334</v>
      </c>
      <c r="B1040" s="44" t="s">
        <v>1495</v>
      </c>
      <c r="C1040" s="44" t="s">
        <v>1281</v>
      </c>
      <c r="D1040" s="44" t="s">
        <v>1282</v>
      </c>
      <c r="E1040" s="38" t="s">
        <v>1283</v>
      </c>
      <c r="F1040" s="38" t="s">
        <v>1284</v>
      </c>
    </row>
    <row r="1041" spans="1:6">
      <c r="A1041" s="44" t="s">
        <v>2335</v>
      </c>
      <c r="B1041" s="44" t="s">
        <v>1405</v>
      </c>
      <c r="C1041" s="44" t="s">
        <v>1294</v>
      </c>
      <c r="D1041" s="44" t="s">
        <v>1295</v>
      </c>
      <c r="E1041" s="38" t="s">
        <v>1296</v>
      </c>
      <c r="F1041" s="38" t="s">
        <v>1297</v>
      </c>
    </row>
    <row r="1042" spans="1:6">
      <c r="A1042" s="44" t="s">
        <v>2336</v>
      </c>
      <c r="B1042" s="44" t="s">
        <v>1347</v>
      </c>
      <c r="C1042" s="44" t="s">
        <v>1348</v>
      </c>
      <c r="D1042" s="44" t="s">
        <v>1295</v>
      </c>
      <c r="E1042" s="38" t="s">
        <v>1296</v>
      </c>
      <c r="F1042" s="38" t="s">
        <v>1297</v>
      </c>
    </row>
    <row r="1043" spans="1:6">
      <c r="A1043" s="44" t="s">
        <v>2337</v>
      </c>
      <c r="B1043" s="44" t="s">
        <v>1324</v>
      </c>
      <c r="C1043" s="44" t="s">
        <v>1294</v>
      </c>
      <c r="D1043" s="44" t="s">
        <v>1295</v>
      </c>
      <c r="E1043" s="38" t="s">
        <v>1296</v>
      </c>
      <c r="F1043" s="38" t="s">
        <v>1297</v>
      </c>
    </row>
    <row r="1044" spans="1:6">
      <c r="A1044" s="44" t="s">
        <v>2338</v>
      </c>
      <c r="B1044" s="44" t="s">
        <v>1405</v>
      </c>
      <c r="C1044" s="44" t="s">
        <v>1294</v>
      </c>
      <c r="D1044" s="44" t="s">
        <v>1295</v>
      </c>
      <c r="E1044" s="38" t="s">
        <v>1296</v>
      </c>
      <c r="F1044" s="38" t="s">
        <v>1297</v>
      </c>
    </row>
    <row r="1045" spans="1:6">
      <c r="A1045" s="44" t="s">
        <v>2339</v>
      </c>
      <c r="B1045" s="44" t="s">
        <v>1405</v>
      </c>
      <c r="C1045" s="44" t="s">
        <v>1294</v>
      </c>
      <c r="D1045" s="44" t="s">
        <v>1295</v>
      </c>
      <c r="E1045" s="38" t="s">
        <v>1296</v>
      </c>
      <c r="F1045" s="38" t="s">
        <v>1297</v>
      </c>
    </row>
    <row r="1046" spans="1:6">
      <c r="A1046" s="44" t="s">
        <v>2340</v>
      </c>
      <c r="B1046" s="44" t="s">
        <v>1333</v>
      </c>
      <c r="C1046" s="44" t="s">
        <v>1334</v>
      </c>
      <c r="D1046" s="44" t="s">
        <v>1295</v>
      </c>
      <c r="E1046" s="38" t="s">
        <v>1296</v>
      </c>
      <c r="F1046" s="38" t="s">
        <v>1297</v>
      </c>
    </row>
    <row r="1047" spans="1:6">
      <c r="A1047" s="44" t="s">
        <v>2341</v>
      </c>
      <c r="B1047" s="44" t="s">
        <v>1416</v>
      </c>
      <c r="C1047" s="44" t="s">
        <v>1327</v>
      </c>
      <c r="D1047" s="44" t="s">
        <v>1288</v>
      </c>
      <c r="E1047" s="38" t="s">
        <v>1289</v>
      </c>
      <c r="F1047" s="38" t="s">
        <v>1290</v>
      </c>
    </row>
    <row r="1048" spans="1:6">
      <c r="A1048" s="44" t="s">
        <v>2342</v>
      </c>
      <c r="B1048" s="44" t="s">
        <v>1472</v>
      </c>
      <c r="C1048" s="44" t="s">
        <v>1305</v>
      </c>
      <c r="D1048" s="44" t="s">
        <v>1306</v>
      </c>
      <c r="E1048" s="38" t="s">
        <v>1307</v>
      </c>
      <c r="F1048" s="38" t="s">
        <v>1308</v>
      </c>
    </row>
    <row r="1049" spans="1:6">
      <c r="A1049" s="44" t="s">
        <v>2343</v>
      </c>
      <c r="B1049" s="44" t="s">
        <v>1343</v>
      </c>
      <c r="C1049" s="44" t="s">
        <v>1334</v>
      </c>
      <c r="D1049" s="44" t="s">
        <v>1295</v>
      </c>
      <c r="E1049" s="38" t="s">
        <v>1296</v>
      </c>
      <c r="F1049" s="38" t="s">
        <v>1297</v>
      </c>
    </row>
    <row r="1050" spans="1:6">
      <c r="A1050" s="44" t="s">
        <v>2344</v>
      </c>
      <c r="B1050" s="44" t="s">
        <v>1375</v>
      </c>
      <c r="C1050" s="44" t="s">
        <v>1281</v>
      </c>
      <c r="D1050" s="44" t="s">
        <v>1282</v>
      </c>
      <c r="E1050" s="38" t="s">
        <v>1283</v>
      </c>
      <c r="F1050" s="38" t="s">
        <v>1284</v>
      </c>
    </row>
    <row r="1051" spans="1:6">
      <c r="A1051" s="44" t="s">
        <v>2345</v>
      </c>
      <c r="B1051" s="44" t="s">
        <v>1341</v>
      </c>
      <c r="C1051" s="44" t="s">
        <v>1330</v>
      </c>
      <c r="D1051" s="44" t="s">
        <v>1282</v>
      </c>
      <c r="E1051" s="38" t="s">
        <v>1283</v>
      </c>
      <c r="F1051" s="38" t="s">
        <v>1284</v>
      </c>
    </row>
    <row r="1052" spans="1:6">
      <c r="A1052" s="44" t="s">
        <v>2346</v>
      </c>
      <c r="B1052" s="44" t="s">
        <v>1286</v>
      </c>
      <c r="C1052" s="44" t="s">
        <v>1287</v>
      </c>
      <c r="D1052" s="44" t="s">
        <v>1288</v>
      </c>
      <c r="E1052" s="38" t="s">
        <v>1289</v>
      </c>
      <c r="F1052" s="38" t="s">
        <v>1290</v>
      </c>
    </row>
    <row r="1053" spans="1:6">
      <c r="A1053" s="44" t="s">
        <v>2347</v>
      </c>
      <c r="B1053" s="44" t="s">
        <v>1445</v>
      </c>
      <c r="C1053" s="44" t="s">
        <v>1294</v>
      </c>
      <c r="D1053" s="44" t="s">
        <v>1295</v>
      </c>
      <c r="E1053" s="38" t="s">
        <v>1296</v>
      </c>
      <c r="F1053" s="38" t="s">
        <v>1297</v>
      </c>
    </row>
    <row r="1054" spans="1:6">
      <c r="A1054" s="44" t="s">
        <v>2348</v>
      </c>
      <c r="B1054" s="44" t="s">
        <v>1445</v>
      </c>
      <c r="C1054" s="44" t="s">
        <v>1294</v>
      </c>
      <c r="D1054" s="44" t="s">
        <v>1295</v>
      </c>
      <c r="E1054" s="38" t="s">
        <v>1296</v>
      </c>
      <c r="F1054" s="38" t="s">
        <v>1297</v>
      </c>
    </row>
    <row r="1055" spans="1:6">
      <c r="A1055" s="44" t="s">
        <v>2349</v>
      </c>
      <c r="B1055" s="44" t="s">
        <v>1445</v>
      </c>
      <c r="C1055" s="44" t="s">
        <v>1294</v>
      </c>
      <c r="D1055" s="44" t="s">
        <v>1295</v>
      </c>
      <c r="E1055" s="38" t="s">
        <v>1296</v>
      </c>
      <c r="F1055" s="38" t="s">
        <v>1297</v>
      </c>
    </row>
    <row r="1056" spans="1:6">
      <c r="A1056" s="44" t="s">
        <v>857</v>
      </c>
      <c r="B1056" s="44" t="s">
        <v>1293</v>
      </c>
      <c r="C1056" s="44" t="s">
        <v>1294</v>
      </c>
      <c r="D1056" s="44" t="s">
        <v>1295</v>
      </c>
      <c r="E1056" s="38" t="s">
        <v>1296</v>
      </c>
      <c r="F1056" s="38" t="s">
        <v>1297</v>
      </c>
    </row>
    <row r="1057" spans="1:6">
      <c r="A1057" s="44" t="s">
        <v>2350</v>
      </c>
      <c r="B1057" s="44" t="s">
        <v>1293</v>
      </c>
      <c r="C1057" s="44" t="s">
        <v>1294</v>
      </c>
      <c r="D1057" s="44" t="s">
        <v>1295</v>
      </c>
      <c r="E1057" s="38" t="s">
        <v>1296</v>
      </c>
      <c r="F1057" s="38" t="s">
        <v>1297</v>
      </c>
    </row>
    <row r="1058" spans="1:6">
      <c r="A1058" s="44" t="s">
        <v>2351</v>
      </c>
      <c r="B1058" s="44" t="s">
        <v>1403</v>
      </c>
      <c r="C1058" s="44" t="s">
        <v>1316</v>
      </c>
      <c r="D1058" s="44" t="s">
        <v>1317</v>
      </c>
      <c r="E1058" s="38" t="s">
        <v>1318</v>
      </c>
      <c r="F1058" s="38" t="s">
        <v>1319</v>
      </c>
    </row>
    <row r="1059" spans="1:6">
      <c r="A1059" s="44" t="s">
        <v>2352</v>
      </c>
      <c r="B1059" s="44" t="s">
        <v>1574</v>
      </c>
      <c r="C1059" s="44" t="s">
        <v>1316</v>
      </c>
      <c r="D1059" s="44" t="s">
        <v>1317</v>
      </c>
      <c r="E1059" s="38" t="s">
        <v>1318</v>
      </c>
      <c r="F1059" s="38" t="s">
        <v>1319</v>
      </c>
    </row>
    <row r="1060" spans="1:6">
      <c r="A1060" s="44" t="s">
        <v>2353</v>
      </c>
      <c r="B1060" s="44" t="s">
        <v>1459</v>
      </c>
      <c r="C1060" s="44" t="s">
        <v>1281</v>
      </c>
      <c r="D1060" s="44" t="s">
        <v>1282</v>
      </c>
      <c r="E1060" s="38" t="s">
        <v>1283</v>
      </c>
      <c r="F1060" s="38" t="s">
        <v>1284</v>
      </c>
    </row>
    <row r="1061" spans="1:6">
      <c r="A1061" s="44" t="s">
        <v>2354</v>
      </c>
      <c r="B1061" s="44" t="s">
        <v>1321</v>
      </c>
      <c r="C1061" s="44" t="s">
        <v>1322</v>
      </c>
      <c r="D1061" s="44" t="s">
        <v>1306</v>
      </c>
      <c r="E1061" s="38" t="s">
        <v>1307</v>
      </c>
      <c r="F1061" s="38" t="s">
        <v>1308</v>
      </c>
    </row>
    <row r="1062" spans="1:6">
      <c r="A1062" s="44" t="s">
        <v>2355</v>
      </c>
      <c r="B1062" s="44" t="s">
        <v>1712</v>
      </c>
      <c r="C1062" s="44" t="s">
        <v>1322</v>
      </c>
      <c r="D1062" s="44" t="s">
        <v>1306</v>
      </c>
      <c r="E1062" s="38" t="s">
        <v>1307</v>
      </c>
      <c r="F1062" s="38" t="s">
        <v>1308</v>
      </c>
    </row>
    <row r="1063" spans="1:6">
      <c r="A1063" s="44" t="s">
        <v>2356</v>
      </c>
      <c r="B1063" s="44" t="s">
        <v>1800</v>
      </c>
      <c r="C1063" s="44" t="s">
        <v>1300</v>
      </c>
      <c r="D1063" s="44" t="s">
        <v>1301</v>
      </c>
      <c r="E1063" s="38" t="s">
        <v>1302</v>
      </c>
      <c r="F1063" s="38" t="s">
        <v>1303</v>
      </c>
    </row>
    <row r="1064" spans="1:6">
      <c r="A1064" s="44" t="s">
        <v>2357</v>
      </c>
      <c r="B1064" s="44" t="s">
        <v>1405</v>
      </c>
      <c r="C1064" s="44" t="s">
        <v>1294</v>
      </c>
      <c r="D1064" s="44" t="s">
        <v>1295</v>
      </c>
      <c r="E1064" s="38" t="s">
        <v>1296</v>
      </c>
      <c r="F1064" s="38" t="s">
        <v>1297</v>
      </c>
    </row>
    <row r="1065" spans="1:6">
      <c r="A1065" s="44" t="s">
        <v>2358</v>
      </c>
      <c r="B1065" s="44" t="s">
        <v>1445</v>
      </c>
      <c r="C1065" s="44" t="s">
        <v>1294</v>
      </c>
      <c r="D1065" s="44" t="s">
        <v>1295</v>
      </c>
      <c r="E1065" s="38" t="s">
        <v>1296</v>
      </c>
      <c r="F1065" s="38" t="s">
        <v>1297</v>
      </c>
    </row>
    <row r="1066" spans="1:6">
      <c r="A1066" s="44" t="s">
        <v>2359</v>
      </c>
      <c r="B1066" s="44" t="s">
        <v>1420</v>
      </c>
      <c r="C1066" s="44" t="s">
        <v>1316</v>
      </c>
      <c r="D1066" s="44" t="s">
        <v>1317</v>
      </c>
      <c r="E1066" s="38" t="s">
        <v>1318</v>
      </c>
      <c r="F1066" s="38" t="s">
        <v>1319</v>
      </c>
    </row>
    <row r="1067" spans="1:6">
      <c r="A1067" s="44" t="s">
        <v>2360</v>
      </c>
      <c r="B1067" s="44" t="s">
        <v>1420</v>
      </c>
      <c r="C1067" s="44" t="s">
        <v>1316</v>
      </c>
      <c r="D1067" s="44" t="s">
        <v>1317</v>
      </c>
      <c r="E1067" s="38" t="s">
        <v>1318</v>
      </c>
      <c r="F1067" s="38" t="s">
        <v>1319</v>
      </c>
    </row>
    <row r="1068" spans="1:6">
      <c r="A1068" s="44" t="s">
        <v>2361</v>
      </c>
      <c r="B1068" s="44" t="s">
        <v>1343</v>
      </c>
      <c r="C1068" s="44" t="s">
        <v>1334</v>
      </c>
      <c r="D1068" s="44" t="s">
        <v>1295</v>
      </c>
      <c r="E1068" s="38" t="s">
        <v>1296</v>
      </c>
      <c r="F1068" s="38" t="s">
        <v>1297</v>
      </c>
    </row>
    <row r="1069" spans="1:6">
      <c r="A1069" s="44" t="s">
        <v>860</v>
      </c>
      <c r="B1069" s="44" t="s">
        <v>1353</v>
      </c>
      <c r="C1069" s="44" t="s">
        <v>1281</v>
      </c>
      <c r="D1069" s="44" t="s">
        <v>1282</v>
      </c>
      <c r="E1069" s="38" t="s">
        <v>1283</v>
      </c>
      <c r="F1069" s="38" t="s">
        <v>1284</v>
      </c>
    </row>
    <row r="1070" spans="1:6">
      <c r="A1070" s="44" t="s">
        <v>2362</v>
      </c>
      <c r="B1070" s="44" t="s">
        <v>1574</v>
      </c>
      <c r="C1070" s="44" t="s">
        <v>1316</v>
      </c>
      <c r="D1070" s="44" t="s">
        <v>1317</v>
      </c>
      <c r="E1070" s="38" t="s">
        <v>1318</v>
      </c>
      <c r="F1070" s="38" t="s">
        <v>1319</v>
      </c>
    </row>
    <row r="1071" spans="1:6">
      <c r="A1071" s="44" t="s">
        <v>2363</v>
      </c>
      <c r="B1071" s="44" t="s">
        <v>1482</v>
      </c>
      <c r="C1071" s="44" t="s">
        <v>1334</v>
      </c>
      <c r="D1071" s="44" t="s">
        <v>1295</v>
      </c>
      <c r="E1071" s="38" t="s">
        <v>1296</v>
      </c>
      <c r="F1071" s="38" t="s">
        <v>1297</v>
      </c>
    </row>
    <row r="1072" spans="1:6">
      <c r="A1072" s="44" t="s">
        <v>2364</v>
      </c>
      <c r="B1072" s="44" t="s">
        <v>1712</v>
      </c>
      <c r="C1072" s="44" t="s">
        <v>1322</v>
      </c>
      <c r="D1072" s="44" t="s">
        <v>1306</v>
      </c>
      <c r="E1072" s="38" t="s">
        <v>1307</v>
      </c>
      <c r="F1072" s="38" t="s">
        <v>1308</v>
      </c>
    </row>
    <row r="1073" spans="1:6">
      <c r="A1073" s="44" t="s">
        <v>2365</v>
      </c>
      <c r="B1073" s="44" t="s">
        <v>1357</v>
      </c>
      <c r="C1073" s="44" t="s">
        <v>1348</v>
      </c>
      <c r="D1073" s="44" t="s">
        <v>1295</v>
      </c>
      <c r="E1073" s="38" t="s">
        <v>1296</v>
      </c>
      <c r="F1073" s="38" t="s">
        <v>1297</v>
      </c>
    </row>
    <row r="1074" spans="1:6">
      <c r="A1074" s="44" t="s">
        <v>2366</v>
      </c>
      <c r="B1074" s="44" t="s">
        <v>1359</v>
      </c>
      <c r="C1074" s="44" t="s">
        <v>1311</v>
      </c>
      <c r="D1074" s="44" t="s">
        <v>1301</v>
      </c>
      <c r="E1074" s="38" t="s">
        <v>1302</v>
      </c>
      <c r="F1074" s="38" t="s">
        <v>1303</v>
      </c>
    </row>
    <row r="1075" spans="1:6">
      <c r="A1075" s="44" t="s">
        <v>2367</v>
      </c>
      <c r="B1075" s="44" t="s">
        <v>1380</v>
      </c>
      <c r="C1075" s="44" t="s">
        <v>1305</v>
      </c>
      <c r="D1075" s="44" t="s">
        <v>1306</v>
      </c>
      <c r="E1075" s="38" t="s">
        <v>1307</v>
      </c>
      <c r="F1075" s="38" t="s">
        <v>1308</v>
      </c>
    </row>
    <row r="1076" spans="1:6">
      <c r="A1076" s="44" t="s">
        <v>2368</v>
      </c>
      <c r="B1076" s="44" t="s">
        <v>1321</v>
      </c>
      <c r="C1076" s="44" t="s">
        <v>1322</v>
      </c>
      <c r="D1076" s="44" t="s">
        <v>1306</v>
      </c>
      <c r="E1076" s="38" t="s">
        <v>1307</v>
      </c>
      <c r="F1076" s="38" t="s">
        <v>1308</v>
      </c>
    </row>
    <row r="1077" spans="1:6">
      <c r="A1077" s="44" t="s">
        <v>2369</v>
      </c>
      <c r="B1077" s="44" t="s">
        <v>1326</v>
      </c>
      <c r="C1077" s="44" t="s">
        <v>1327</v>
      </c>
      <c r="D1077" s="44" t="s">
        <v>1288</v>
      </c>
      <c r="E1077" s="38" t="s">
        <v>1289</v>
      </c>
      <c r="F1077" s="38" t="s">
        <v>1290</v>
      </c>
    </row>
    <row r="1078" spans="1:6">
      <c r="A1078" s="44" t="s">
        <v>2370</v>
      </c>
      <c r="B1078" s="44" t="s">
        <v>1514</v>
      </c>
      <c r="C1078" s="44" t="s">
        <v>1305</v>
      </c>
      <c r="D1078" s="44" t="s">
        <v>1306</v>
      </c>
      <c r="E1078" s="38" t="s">
        <v>1307</v>
      </c>
      <c r="F1078" s="38" t="s">
        <v>1308</v>
      </c>
    </row>
    <row r="1079" spans="1:6">
      <c r="A1079" s="44" t="s">
        <v>2371</v>
      </c>
      <c r="B1079" s="44" t="s">
        <v>1397</v>
      </c>
      <c r="C1079" s="44" t="s">
        <v>1300</v>
      </c>
      <c r="D1079" s="44" t="s">
        <v>1301</v>
      </c>
      <c r="E1079" s="38" t="s">
        <v>1302</v>
      </c>
      <c r="F1079" s="38" t="s">
        <v>1303</v>
      </c>
    </row>
    <row r="1080" spans="1:6">
      <c r="A1080" s="44" t="s">
        <v>2372</v>
      </c>
      <c r="B1080" s="44" t="s">
        <v>1397</v>
      </c>
      <c r="C1080" s="44" t="s">
        <v>1300</v>
      </c>
      <c r="D1080" s="44" t="s">
        <v>1301</v>
      </c>
      <c r="E1080" s="38" t="s">
        <v>1302</v>
      </c>
      <c r="F1080" s="38" t="s">
        <v>1303</v>
      </c>
    </row>
    <row r="1081" spans="1:6">
      <c r="A1081" s="44" t="s">
        <v>863</v>
      </c>
      <c r="B1081" s="44" t="s">
        <v>1391</v>
      </c>
      <c r="C1081" s="44" t="s">
        <v>1392</v>
      </c>
      <c r="D1081" s="44" t="s">
        <v>1288</v>
      </c>
      <c r="E1081" s="38" t="s">
        <v>1289</v>
      </c>
      <c r="F1081" s="38" t="s">
        <v>1290</v>
      </c>
    </row>
    <row r="1082" spans="1:6">
      <c r="A1082" s="44" t="s">
        <v>2373</v>
      </c>
      <c r="B1082" s="44" t="s">
        <v>1388</v>
      </c>
      <c r="C1082" s="44" t="s">
        <v>1389</v>
      </c>
      <c r="D1082" s="44" t="s">
        <v>1295</v>
      </c>
      <c r="E1082" s="38" t="s">
        <v>1296</v>
      </c>
      <c r="F1082" s="38" t="s">
        <v>1297</v>
      </c>
    </row>
    <row r="1083" spans="1:6">
      <c r="A1083" s="44" t="s">
        <v>2374</v>
      </c>
      <c r="B1083" s="44" t="s">
        <v>1427</v>
      </c>
      <c r="C1083" s="44" t="s">
        <v>1287</v>
      </c>
      <c r="D1083" s="44" t="s">
        <v>1288</v>
      </c>
      <c r="E1083" s="38" t="s">
        <v>1289</v>
      </c>
      <c r="F1083" s="38" t="s">
        <v>1290</v>
      </c>
    </row>
    <row r="1084" spans="1:6">
      <c r="A1084" s="44" t="s">
        <v>2375</v>
      </c>
      <c r="B1084" s="44" t="s">
        <v>1333</v>
      </c>
      <c r="C1084" s="44" t="s">
        <v>1334</v>
      </c>
      <c r="D1084" s="44" t="s">
        <v>1295</v>
      </c>
      <c r="E1084" s="38" t="s">
        <v>1296</v>
      </c>
      <c r="F1084" s="38" t="s">
        <v>1297</v>
      </c>
    </row>
    <row r="1085" spans="1:6">
      <c r="A1085" s="44" t="s">
        <v>2376</v>
      </c>
      <c r="B1085" s="44" t="s">
        <v>1385</v>
      </c>
      <c r="C1085" s="44" t="s">
        <v>1300</v>
      </c>
      <c r="D1085" s="44" t="s">
        <v>1301</v>
      </c>
      <c r="E1085" s="38" t="s">
        <v>1302</v>
      </c>
      <c r="F1085" s="38" t="s">
        <v>1303</v>
      </c>
    </row>
    <row r="1086" spans="1:6">
      <c r="A1086" s="44" t="s">
        <v>2377</v>
      </c>
      <c r="B1086" s="44" t="s">
        <v>1508</v>
      </c>
      <c r="C1086" s="44" t="s">
        <v>1327</v>
      </c>
      <c r="D1086" s="44" t="s">
        <v>1288</v>
      </c>
      <c r="E1086" s="38" t="s">
        <v>1289</v>
      </c>
      <c r="F1086" s="38" t="s">
        <v>1290</v>
      </c>
    </row>
    <row r="1087" spans="1:6">
      <c r="A1087" s="44" t="s">
        <v>2378</v>
      </c>
      <c r="B1087" s="44" t="s">
        <v>1350</v>
      </c>
      <c r="C1087" s="44" t="s">
        <v>1300</v>
      </c>
      <c r="D1087" s="44" t="s">
        <v>1301</v>
      </c>
      <c r="E1087" s="38" t="s">
        <v>1302</v>
      </c>
      <c r="F1087" s="38" t="s">
        <v>1303</v>
      </c>
    </row>
    <row r="1088" spans="1:6">
      <c r="A1088" s="44" t="s">
        <v>2379</v>
      </c>
      <c r="B1088" s="44" t="s">
        <v>1350</v>
      </c>
      <c r="C1088" s="44" t="s">
        <v>1300</v>
      </c>
      <c r="D1088" s="44" t="s">
        <v>1301</v>
      </c>
      <c r="E1088" s="38" t="s">
        <v>1302</v>
      </c>
      <c r="F1088" s="38" t="s">
        <v>1303</v>
      </c>
    </row>
    <row r="1089" spans="1:6">
      <c r="A1089" s="44" t="s">
        <v>2380</v>
      </c>
      <c r="B1089" s="44" t="s">
        <v>1292</v>
      </c>
      <c r="C1089" s="44" t="s">
        <v>1287</v>
      </c>
      <c r="D1089" s="44" t="s">
        <v>1288</v>
      </c>
      <c r="E1089" s="38" t="s">
        <v>1289</v>
      </c>
      <c r="F1089" s="38" t="s">
        <v>1290</v>
      </c>
    </row>
    <row r="1090" spans="1:6">
      <c r="A1090" s="44" t="s">
        <v>2381</v>
      </c>
      <c r="B1090" s="44" t="s">
        <v>1286</v>
      </c>
      <c r="C1090" s="44" t="s">
        <v>1287</v>
      </c>
      <c r="D1090" s="44" t="s">
        <v>1288</v>
      </c>
      <c r="E1090" s="38" t="s">
        <v>1289</v>
      </c>
      <c r="F1090" s="38" t="s">
        <v>1290</v>
      </c>
    </row>
    <row r="1091" spans="1:6">
      <c r="A1091" s="44" t="s">
        <v>866</v>
      </c>
      <c r="B1091" s="44" t="s">
        <v>1420</v>
      </c>
      <c r="C1091" s="44" t="s">
        <v>1316</v>
      </c>
      <c r="D1091" s="44" t="s">
        <v>1317</v>
      </c>
      <c r="E1091" s="38" t="s">
        <v>1318</v>
      </c>
      <c r="F1091" s="38" t="s">
        <v>1319</v>
      </c>
    </row>
    <row r="1092" spans="1:6">
      <c r="A1092" s="44" t="s">
        <v>2382</v>
      </c>
      <c r="B1092" s="44" t="s">
        <v>1313</v>
      </c>
      <c r="C1092" s="44" t="s">
        <v>1305</v>
      </c>
      <c r="D1092" s="44" t="s">
        <v>1306</v>
      </c>
      <c r="E1092" s="38" t="s">
        <v>1307</v>
      </c>
      <c r="F1092" s="38" t="s">
        <v>1308</v>
      </c>
    </row>
    <row r="1093" spans="1:6">
      <c r="A1093" s="44" t="s">
        <v>2383</v>
      </c>
      <c r="B1093" s="44" t="s">
        <v>1329</v>
      </c>
      <c r="C1093" s="44" t="s">
        <v>1330</v>
      </c>
      <c r="D1093" s="44" t="s">
        <v>1282</v>
      </c>
      <c r="E1093" s="38" t="s">
        <v>1283</v>
      </c>
      <c r="F1093" s="38" t="s">
        <v>1284</v>
      </c>
    </row>
    <row r="1094" spans="1:6">
      <c r="A1094" s="44" t="s">
        <v>2384</v>
      </c>
      <c r="B1094" s="44" t="s">
        <v>1468</v>
      </c>
      <c r="C1094" s="44" t="s">
        <v>1300</v>
      </c>
      <c r="D1094" s="44" t="s">
        <v>1301</v>
      </c>
      <c r="E1094" s="38" t="s">
        <v>1302</v>
      </c>
      <c r="F1094" s="38" t="s">
        <v>1303</v>
      </c>
    </row>
    <row r="1095" spans="1:6">
      <c r="A1095" s="44" t="s">
        <v>2385</v>
      </c>
      <c r="B1095" s="44" t="s">
        <v>1585</v>
      </c>
      <c r="C1095" s="44" t="s">
        <v>1322</v>
      </c>
      <c r="D1095" s="44" t="s">
        <v>1306</v>
      </c>
      <c r="E1095" s="38" t="s">
        <v>1307</v>
      </c>
      <c r="F1095" s="38" t="s">
        <v>1308</v>
      </c>
    </row>
    <row r="1096" spans="1:6">
      <c r="A1096" s="44" t="s">
        <v>2386</v>
      </c>
      <c r="B1096" s="44" t="s">
        <v>1486</v>
      </c>
      <c r="C1096" s="44" t="s">
        <v>1348</v>
      </c>
      <c r="D1096" s="44" t="s">
        <v>1295</v>
      </c>
      <c r="E1096" s="38" t="s">
        <v>1296</v>
      </c>
      <c r="F1096" s="38" t="s">
        <v>1297</v>
      </c>
    </row>
    <row r="1097" spans="1:6">
      <c r="A1097" s="44" t="s">
        <v>2387</v>
      </c>
      <c r="B1097" s="44" t="s">
        <v>1722</v>
      </c>
      <c r="C1097" s="44" t="s">
        <v>1300</v>
      </c>
      <c r="D1097" s="44" t="s">
        <v>1301</v>
      </c>
      <c r="E1097" s="38" t="s">
        <v>1302</v>
      </c>
      <c r="F1097" s="38" t="s">
        <v>1303</v>
      </c>
    </row>
    <row r="1098" spans="1:6">
      <c r="A1098" s="44" t="s">
        <v>2388</v>
      </c>
      <c r="B1098" s="44" t="s">
        <v>1493</v>
      </c>
      <c r="C1098" s="44" t="s">
        <v>1287</v>
      </c>
      <c r="D1098" s="44" t="s">
        <v>1288</v>
      </c>
      <c r="E1098" s="38" t="s">
        <v>1289</v>
      </c>
      <c r="F1098" s="38" t="s">
        <v>1290</v>
      </c>
    </row>
    <row r="1099" spans="1:6">
      <c r="A1099" s="44" t="s">
        <v>2389</v>
      </c>
      <c r="B1099" s="44" t="s">
        <v>1375</v>
      </c>
      <c r="C1099" s="44" t="s">
        <v>1281</v>
      </c>
      <c r="D1099" s="44" t="s">
        <v>1282</v>
      </c>
      <c r="E1099" s="38" t="s">
        <v>1283</v>
      </c>
      <c r="F1099" s="38" t="s">
        <v>1284</v>
      </c>
    </row>
    <row r="1100" spans="1:6">
      <c r="A1100" s="44" t="s">
        <v>2390</v>
      </c>
      <c r="B1100" s="44" t="s">
        <v>1375</v>
      </c>
      <c r="C1100" s="44" t="s">
        <v>1281</v>
      </c>
      <c r="D1100" s="44" t="s">
        <v>1282</v>
      </c>
      <c r="E1100" s="38" t="s">
        <v>1283</v>
      </c>
      <c r="F1100" s="38" t="s">
        <v>1284</v>
      </c>
    </row>
    <row r="1101" spans="1:6">
      <c r="A1101" s="44" t="s">
        <v>2391</v>
      </c>
      <c r="B1101" s="44" t="s">
        <v>1411</v>
      </c>
      <c r="C1101" s="44" t="s">
        <v>1392</v>
      </c>
      <c r="D1101" s="44" t="s">
        <v>1288</v>
      </c>
      <c r="E1101" s="38" t="s">
        <v>1289</v>
      </c>
      <c r="F1101" s="38" t="s">
        <v>1290</v>
      </c>
    </row>
    <row r="1102" spans="1:6">
      <c r="A1102" s="44" t="s">
        <v>2392</v>
      </c>
      <c r="B1102" s="44" t="s">
        <v>1553</v>
      </c>
      <c r="C1102" s="44" t="s">
        <v>1300</v>
      </c>
      <c r="D1102" s="44" t="s">
        <v>1301</v>
      </c>
      <c r="E1102" s="38" t="s">
        <v>1302</v>
      </c>
      <c r="F1102" s="38" t="s">
        <v>1303</v>
      </c>
    </row>
    <row r="1103" spans="1:6">
      <c r="A1103" s="44" t="s">
        <v>2393</v>
      </c>
      <c r="B1103" s="44" t="s">
        <v>1341</v>
      </c>
      <c r="C1103" s="44" t="s">
        <v>1330</v>
      </c>
      <c r="D1103" s="44" t="s">
        <v>1282</v>
      </c>
      <c r="E1103" s="38" t="s">
        <v>1283</v>
      </c>
      <c r="F1103" s="38" t="s">
        <v>1284</v>
      </c>
    </row>
    <row r="1104" spans="1:6">
      <c r="A1104" s="44" t="s">
        <v>2394</v>
      </c>
      <c r="B1104" s="44" t="s">
        <v>1421</v>
      </c>
      <c r="C1104" s="44" t="s">
        <v>1322</v>
      </c>
      <c r="D1104" s="44" t="s">
        <v>1306</v>
      </c>
      <c r="E1104" s="38" t="s">
        <v>1307</v>
      </c>
      <c r="F1104" s="38" t="s">
        <v>1308</v>
      </c>
    </row>
    <row r="1105" spans="1:6">
      <c r="A1105" s="44" t="s">
        <v>2395</v>
      </c>
      <c r="B1105" s="44" t="s">
        <v>1450</v>
      </c>
      <c r="C1105" s="44" t="s">
        <v>1300</v>
      </c>
      <c r="D1105" s="44" t="s">
        <v>1301</v>
      </c>
      <c r="E1105" s="38" t="s">
        <v>1302</v>
      </c>
      <c r="F1105" s="38" t="s">
        <v>1303</v>
      </c>
    </row>
    <row r="1106" spans="1:6">
      <c r="A1106" s="44" t="s">
        <v>2396</v>
      </c>
      <c r="B1106" s="44" t="s">
        <v>1450</v>
      </c>
      <c r="C1106" s="44" t="s">
        <v>1300</v>
      </c>
      <c r="D1106" s="44" t="s">
        <v>1301</v>
      </c>
      <c r="E1106" s="38" t="s">
        <v>1302</v>
      </c>
      <c r="F1106" s="38" t="s">
        <v>1303</v>
      </c>
    </row>
    <row r="1107" spans="1:6">
      <c r="A1107" s="44" t="s">
        <v>2397</v>
      </c>
      <c r="B1107" s="44" t="s">
        <v>1636</v>
      </c>
      <c r="C1107" s="44" t="s">
        <v>1392</v>
      </c>
      <c r="D1107" s="44" t="s">
        <v>1288</v>
      </c>
      <c r="E1107" s="38" t="s">
        <v>1289</v>
      </c>
      <c r="F1107" s="38" t="s">
        <v>1290</v>
      </c>
    </row>
    <row r="1108" spans="1:6">
      <c r="A1108" s="44" t="s">
        <v>873</v>
      </c>
      <c r="B1108" s="44" t="s">
        <v>1350</v>
      </c>
      <c r="C1108" s="44" t="s">
        <v>1300</v>
      </c>
      <c r="D1108" s="44" t="s">
        <v>1301</v>
      </c>
      <c r="E1108" s="38" t="s">
        <v>1302</v>
      </c>
      <c r="F1108" s="38" t="s">
        <v>1303</v>
      </c>
    </row>
    <row r="1109" spans="1:6">
      <c r="A1109" s="44" t="s">
        <v>2398</v>
      </c>
      <c r="B1109" s="44" t="s">
        <v>1350</v>
      </c>
      <c r="C1109" s="44" t="s">
        <v>1300</v>
      </c>
      <c r="D1109" s="44" t="s">
        <v>1301</v>
      </c>
      <c r="E1109" s="38" t="s">
        <v>1302</v>
      </c>
      <c r="F1109" s="38" t="s">
        <v>1303</v>
      </c>
    </row>
    <row r="1110" spans="1:6">
      <c r="A1110" s="44" t="s">
        <v>2399</v>
      </c>
      <c r="B1110" s="44" t="s">
        <v>1712</v>
      </c>
      <c r="C1110" s="44" t="s">
        <v>1322</v>
      </c>
      <c r="D1110" s="44" t="s">
        <v>1306</v>
      </c>
      <c r="E1110" s="38" t="s">
        <v>1307</v>
      </c>
      <c r="F1110" s="38" t="s">
        <v>1308</v>
      </c>
    </row>
    <row r="1111" spans="1:6">
      <c r="A1111" s="44" t="s">
        <v>2400</v>
      </c>
      <c r="B1111" s="44" t="s">
        <v>1712</v>
      </c>
      <c r="C1111" s="44" t="s">
        <v>1322</v>
      </c>
      <c r="D1111" s="44" t="s">
        <v>1306</v>
      </c>
      <c r="E1111" s="38" t="s">
        <v>1307</v>
      </c>
      <c r="F1111" s="38" t="s">
        <v>1308</v>
      </c>
    </row>
    <row r="1112" spans="1:6">
      <c r="A1112" s="44" t="s">
        <v>2401</v>
      </c>
      <c r="B1112" s="44" t="s">
        <v>1329</v>
      </c>
      <c r="C1112" s="44" t="s">
        <v>1330</v>
      </c>
      <c r="D1112" s="44" t="s">
        <v>1282</v>
      </c>
      <c r="E1112" s="38" t="s">
        <v>1283</v>
      </c>
      <c r="F1112" s="38" t="s">
        <v>1284</v>
      </c>
    </row>
    <row r="1113" spans="1:6">
      <c r="A1113" s="44" t="s">
        <v>2402</v>
      </c>
      <c r="B1113" s="44" t="s">
        <v>1445</v>
      </c>
      <c r="C1113" s="44" t="s">
        <v>1294</v>
      </c>
      <c r="D1113" s="44" t="s">
        <v>1295</v>
      </c>
      <c r="E1113" s="38" t="s">
        <v>1296</v>
      </c>
      <c r="F1113" s="38" t="s">
        <v>1297</v>
      </c>
    </row>
    <row r="1114" spans="1:6">
      <c r="A1114" s="44" t="s">
        <v>2403</v>
      </c>
      <c r="B1114" s="44" t="s">
        <v>1493</v>
      </c>
      <c r="C1114" s="44" t="s">
        <v>1287</v>
      </c>
      <c r="D1114" s="44" t="s">
        <v>1288</v>
      </c>
      <c r="E1114" s="38" t="s">
        <v>1289</v>
      </c>
      <c r="F1114" s="38" t="s">
        <v>1290</v>
      </c>
    </row>
    <row r="1115" spans="1:6">
      <c r="A1115" s="44" t="s">
        <v>2404</v>
      </c>
      <c r="B1115" s="44" t="s">
        <v>1493</v>
      </c>
      <c r="C1115" s="44" t="s">
        <v>1287</v>
      </c>
      <c r="D1115" s="44" t="s">
        <v>1288</v>
      </c>
      <c r="E1115" s="38" t="s">
        <v>1289</v>
      </c>
      <c r="F1115" s="38" t="s">
        <v>1290</v>
      </c>
    </row>
    <row r="1116" spans="1:6">
      <c r="A1116" s="44" t="s">
        <v>2405</v>
      </c>
      <c r="B1116" s="44" t="s">
        <v>1421</v>
      </c>
      <c r="C1116" s="44" t="s">
        <v>1322</v>
      </c>
      <c r="D1116" s="44" t="s">
        <v>1306</v>
      </c>
      <c r="E1116" s="38" t="s">
        <v>1307</v>
      </c>
      <c r="F1116" s="38" t="s">
        <v>1308</v>
      </c>
    </row>
    <row r="1117" spans="1:6">
      <c r="A1117" s="44" t="s">
        <v>2406</v>
      </c>
      <c r="B1117" s="44" t="s">
        <v>1293</v>
      </c>
      <c r="C1117" s="44" t="s">
        <v>1294</v>
      </c>
      <c r="D1117" s="44" t="s">
        <v>1295</v>
      </c>
      <c r="E1117" s="38" t="s">
        <v>1296</v>
      </c>
      <c r="F1117" s="38" t="s">
        <v>1297</v>
      </c>
    </row>
    <row r="1118" spans="1:6">
      <c r="A1118" s="44" t="s">
        <v>2407</v>
      </c>
      <c r="B1118" s="44" t="s">
        <v>1828</v>
      </c>
      <c r="C1118" s="44" t="s">
        <v>1311</v>
      </c>
      <c r="D1118" s="44" t="s">
        <v>1301</v>
      </c>
      <c r="E1118" s="38" t="s">
        <v>1302</v>
      </c>
      <c r="F1118" s="38" t="s">
        <v>1303</v>
      </c>
    </row>
    <row r="1119" spans="1:6">
      <c r="A1119" s="44" t="s">
        <v>2408</v>
      </c>
      <c r="B1119" s="44" t="s">
        <v>1533</v>
      </c>
      <c r="C1119" s="44" t="s">
        <v>1334</v>
      </c>
      <c r="D1119" s="44" t="s">
        <v>1295</v>
      </c>
      <c r="E1119" s="38" t="s">
        <v>1296</v>
      </c>
      <c r="F1119" s="38" t="s">
        <v>1297</v>
      </c>
    </row>
    <row r="1120" spans="1:6">
      <c r="A1120" s="44" t="s">
        <v>2409</v>
      </c>
      <c r="B1120" s="44" t="s">
        <v>1459</v>
      </c>
      <c r="C1120" s="44" t="s">
        <v>1281</v>
      </c>
      <c r="D1120" s="44" t="s">
        <v>1282</v>
      </c>
      <c r="E1120" s="38" t="s">
        <v>1283</v>
      </c>
      <c r="F1120" s="38" t="s">
        <v>1284</v>
      </c>
    </row>
    <row r="1121" spans="1:6">
      <c r="A1121" s="44" t="s">
        <v>2410</v>
      </c>
      <c r="B1121" s="44" t="s">
        <v>1341</v>
      </c>
      <c r="C1121" s="44" t="s">
        <v>1330</v>
      </c>
      <c r="D1121" s="44" t="s">
        <v>1282</v>
      </c>
      <c r="E1121" s="38" t="s">
        <v>1283</v>
      </c>
      <c r="F1121" s="38" t="s">
        <v>1284</v>
      </c>
    </row>
    <row r="1122" spans="1:6">
      <c r="A1122" s="44" t="s">
        <v>2411</v>
      </c>
      <c r="B1122" s="44" t="s">
        <v>1286</v>
      </c>
      <c r="C1122" s="44" t="s">
        <v>1287</v>
      </c>
      <c r="D1122" s="44" t="s">
        <v>1288</v>
      </c>
      <c r="E1122" s="38" t="s">
        <v>1289</v>
      </c>
      <c r="F1122" s="38" t="s">
        <v>1290</v>
      </c>
    </row>
    <row r="1123" spans="1:6">
      <c r="A1123" s="44" t="s">
        <v>2412</v>
      </c>
      <c r="B1123" s="44" t="s">
        <v>1554</v>
      </c>
      <c r="C1123" s="44" t="s">
        <v>1316</v>
      </c>
      <c r="D1123" s="44" t="s">
        <v>1317</v>
      </c>
      <c r="E1123" s="38" t="s">
        <v>1318</v>
      </c>
      <c r="F1123" s="38" t="s">
        <v>1319</v>
      </c>
    </row>
    <row r="1124" spans="1:6">
      <c r="A1124" s="44" t="s">
        <v>2413</v>
      </c>
      <c r="B1124" s="44" t="s">
        <v>1333</v>
      </c>
      <c r="C1124" s="44" t="s">
        <v>1334</v>
      </c>
      <c r="D1124" s="44" t="s">
        <v>1295</v>
      </c>
      <c r="E1124" s="38" t="s">
        <v>1296</v>
      </c>
      <c r="F1124" s="38" t="s">
        <v>1297</v>
      </c>
    </row>
    <row r="1125" spans="1:6">
      <c r="A1125" s="44" t="s">
        <v>2414</v>
      </c>
      <c r="B1125" s="44" t="s">
        <v>1405</v>
      </c>
      <c r="C1125" s="44" t="s">
        <v>1294</v>
      </c>
      <c r="D1125" s="44" t="s">
        <v>1295</v>
      </c>
      <c r="E1125" s="38" t="s">
        <v>1296</v>
      </c>
      <c r="F1125" s="38" t="s">
        <v>1297</v>
      </c>
    </row>
    <row r="1126" spans="1:6">
      <c r="A1126" s="44" t="s">
        <v>877</v>
      </c>
      <c r="B1126" s="44" t="s">
        <v>1373</v>
      </c>
      <c r="C1126" s="44" t="s">
        <v>1311</v>
      </c>
      <c r="D1126" s="44" t="s">
        <v>1301</v>
      </c>
      <c r="E1126" s="38" t="s">
        <v>1302</v>
      </c>
      <c r="F1126" s="38" t="s">
        <v>1303</v>
      </c>
    </row>
    <row r="1127" spans="1:6">
      <c r="A1127" s="44" t="s">
        <v>2415</v>
      </c>
      <c r="B1127" s="44" t="s">
        <v>1373</v>
      </c>
      <c r="C1127" s="44" t="s">
        <v>1311</v>
      </c>
      <c r="D1127" s="44" t="s">
        <v>1301</v>
      </c>
      <c r="E1127" s="38" t="s">
        <v>1302</v>
      </c>
      <c r="F1127" s="38" t="s">
        <v>1303</v>
      </c>
    </row>
    <row r="1128" spans="1:6">
      <c r="A1128" s="44" t="s">
        <v>2416</v>
      </c>
      <c r="B1128" s="44" t="s">
        <v>1380</v>
      </c>
      <c r="C1128" s="44" t="s">
        <v>1305</v>
      </c>
      <c r="D1128" s="44" t="s">
        <v>1306</v>
      </c>
      <c r="E1128" s="38" t="s">
        <v>1307</v>
      </c>
      <c r="F1128" s="38" t="s">
        <v>1308</v>
      </c>
    </row>
    <row r="1129" spans="1:6">
      <c r="A1129" s="44" t="s">
        <v>2417</v>
      </c>
      <c r="B1129" s="44" t="s">
        <v>1380</v>
      </c>
      <c r="C1129" s="44" t="s">
        <v>1305</v>
      </c>
      <c r="D1129" s="44" t="s">
        <v>1306</v>
      </c>
      <c r="E1129" s="38" t="s">
        <v>1307</v>
      </c>
      <c r="F1129" s="38" t="s">
        <v>1308</v>
      </c>
    </row>
    <row r="1130" spans="1:6">
      <c r="A1130" s="44" t="s">
        <v>2418</v>
      </c>
      <c r="B1130" s="44" t="s">
        <v>1333</v>
      </c>
      <c r="C1130" s="44" t="s">
        <v>1334</v>
      </c>
      <c r="D1130" s="44" t="s">
        <v>1295</v>
      </c>
      <c r="E1130" s="38" t="s">
        <v>1296</v>
      </c>
      <c r="F1130" s="38" t="s">
        <v>1297</v>
      </c>
    </row>
    <row r="1131" spans="1:6">
      <c r="A1131" s="44" t="s">
        <v>2419</v>
      </c>
      <c r="B1131" s="44" t="s">
        <v>1293</v>
      </c>
      <c r="C1131" s="44" t="s">
        <v>1294</v>
      </c>
      <c r="D1131" s="44" t="s">
        <v>1295</v>
      </c>
      <c r="E1131" s="38" t="s">
        <v>1296</v>
      </c>
      <c r="F1131" s="38" t="s">
        <v>1297</v>
      </c>
    </row>
    <row r="1132" spans="1:6">
      <c r="A1132" s="44" t="s">
        <v>2420</v>
      </c>
      <c r="B1132" s="44" t="s">
        <v>1293</v>
      </c>
      <c r="C1132" s="44" t="s">
        <v>1294</v>
      </c>
      <c r="D1132" s="44" t="s">
        <v>1295</v>
      </c>
      <c r="E1132" s="38" t="s">
        <v>1296</v>
      </c>
      <c r="F1132" s="38" t="s">
        <v>1297</v>
      </c>
    </row>
    <row r="1133" spans="1:6">
      <c r="A1133" s="44" t="s">
        <v>1627</v>
      </c>
      <c r="B1133" s="44" t="s">
        <v>1627</v>
      </c>
      <c r="C1133" s="44" t="s">
        <v>1316</v>
      </c>
      <c r="D1133" s="44" t="s">
        <v>1317</v>
      </c>
      <c r="E1133" s="38" t="s">
        <v>1318</v>
      </c>
      <c r="F1133" s="38" t="s">
        <v>1319</v>
      </c>
    </row>
    <row r="1134" spans="1:6">
      <c r="A1134" s="44" t="s">
        <v>880</v>
      </c>
      <c r="B1134" s="44" t="s">
        <v>1280</v>
      </c>
      <c r="C1134" s="44" t="s">
        <v>1281</v>
      </c>
      <c r="D1134" s="44" t="s">
        <v>1282</v>
      </c>
      <c r="E1134" s="38" t="s">
        <v>1283</v>
      </c>
      <c r="F1134" s="38" t="s">
        <v>1284</v>
      </c>
    </row>
    <row r="1135" spans="1:6">
      <c r="A1135" s="44" t="s">
        <v>2421</v>
      </c>
      <c r="B1135" s="44" t="s">
        <v>1280</v>
      </c>
      <c r="C1135" s="44" t="s">
        <v>1281</v>
      </c>
      <c r="D1135" s="44" t="s">
        <v>1282</v>
      </c>
      <c r="E1135" s="38" t="s">
        <v>1283</v>
      </c>
      <c r="F1135" s="38" t="s">
        <v>1284</v>
      </c>
    </row>
    <row r="1136" spans="1:6">
      <c r="A1136" s="44" t="s">
        <v>2422</v>
      </c>
      <c r="B1136" s="44" t="s">
        <v>1333</v>
      </c>
      <c r="C1136" s="44" t="s">
        <v>1334</v>
      </c>
      <c r="D1136" s="44" t="s">
        <v>1295</v>
      </c>
      <c r="E1136" s="38" t="s">
        <v>1296</v>
      </c>
      <c r="F1136" s="38" t="s">
        <v>1297</v>
      </c>
    </row>
    <row r="1137" spans="1:6">
      <c r="A1137" s="44" t="s">
        <v>2423</v>
      </c>
      <c r="B1137" s="44" t="s">
        <v>1437</v>
      </c>
      <c r="C1137" s="44" t="s">
        <v>1392</v>
      </c>
      <c r="D1137" s="44" t="s">
        <v>1288</v>
      </c>
      <c r="E1137" s="38" t="s">
        <v>1289</v>
      </c>
      <c r="F1137" s="38" t="s">
        <v>1290</v>
      </c>
    </row>
    <row r="1138" spans="1:6">
      <c r="A1138" s="44" t="s">
        <v>2424</v>
      </c>
      <c r="B1138" s="44" t="s">
        <v>1493</v>
      </c>
      <c r="C1138" s="44" t="s">
        <v>1287</v>
      </c>
      <c r="D1138" s="44" t="s">
        <v>1288</v>
      </c>
      <c r="E1138" s="38" t="s">
        <v>1289</v>
      </c>
      <c r="F1138" s="38" t="s">
        <v>1290</v>
      </c>
    </row>
    <row r="1139" spans="1:6">
      <c r="A1139" s="44" t="s">
        <v>2425</v>
      </c>
      <c r="B1139" s="44" t="s">
        <v>1478</v>
      </c>
      <c r="C1139" s="44" t="s">
        <v>1294</v>
      </c>
      <c r="D1139" s="44" t="s">
        <v>1295</v>
      </c>
      <c r="E1139" s="38" t="s">
        <v>1296</v>
      </c>
      <c r="F1139" s="38" t="s">
        <v>1297</v>
      </c>
    </row>
    <row r="1140" spans="1:6">
      <c r="A1140" s="44" t="s">
        <v>2426</v>
      </c>
      <c r="B1140" s="44" t="s">
        <v>1448</v>
      </c>
      <c r="C1140" s="44" t="s">
        <v>1281</v>
      </c>
      <c r="D1140" s="44" t="s">
        <v>1282</v>
      </c>
      <c r="E1140" s="38" t="s">
        <v>1283</v>
      </c>
      <c r="F1140" s="38" t="s">
        <v>1284</v>
      </c>
    </row>
    <row r="1141" spans="1:6">
      <c r="A1141" s="44" t="s">
        <v>2427</v>
      </c>
      <c r="B1141" s="44" t="s">
        <v>1341</v>
      </c>
      <c r="C1141" s="44" t="s">
        <v>1330</v>
      </c>
      <c r="D1141" s="44" t="s">
        <v>1282</v>
      </c>
      <c r="E1141" s="38" t="s">
        <v>1283</v>
      </c>
      <c r="F1141" s="38" t="s">
        <v>1284</v>
      </c>
    </row>
    <row r="1142" spans="1:6">
      <c r="A1142" s="44" t="s">
        <v>886</v>
      </c>
      <c r="B1142" s="44" t="s">
        <v>1345</v>
      </c>
      <c r="C1142" s="44" t="s">
        <v>1305</v>
      </c>
      <c r="D1142" s="44" t="s">
        <v>1306</v>
      </c>
      <c r="E1142" s="38" t="s">
        <v>1307</v>
      </c>
      <c r="F1142" s="38" t="s">
        <v>1308</v>
      </c>
    </row>
    <row r="1143" spans="1:6">
      <c r="A1143" s="44" t="s">
        <v>2428</v>
      </c>
      <c r="B1143" s="44" t="s">
        <v>1345</v>
      </c>
      <c r="C1143" s="44" t="s">
        <v>1305</v>
      </c>
      <c r="D1143" s="44" t="s">
        <v>1306</v>
      </c>
      <c r="E1143" s="38" t="s">
        <v>1307</v>
      </c>
      <c r="F1143" s="38" t="s">
        <v>1308</v>
      </c>
    </row>
    <row r="1144" spans="1:6">
      <c r="A1144" s="44" t="s">
        <v>2429</v>
      </c>
      <c r="B1144" s="44" t="s">
        <v>1076</v>
      </c>
      <c r="C1144" s="44" t="s">
        <v>1305</v>
      </c>
      <c r="D1144" s="44" t="s">
        <v>1306</v>
      </c>
      <c r="E1144" s="38" t="s">
        <v>1307</v>
      </c>
      <c r="F1144" s="38" t="s">
        <v>1308</v>
      </c>
    </row>
    <row r="1145" spans="1:6">
      <c r="A1145" s="44" t="s">
        <v>2430</v>
      </c>
      <c r="B1145" s="44" t="s">
        <v>1508</v>
      </c>
      <c r="C1145" s="44" t="s">
        <v>1327</v>
      </c>
      <c r="D1145" s="44" t="s">
        <v>1288</v>
      </c>
      <c r="E1145" s="38" t="s">
        <v>1289</v>
      </c>
      <c r="F1145" s="38" t="s">
        <v>1290</v>
      </c>
    </row>
    <row r="1146" spans="1:6">
      <c r="A1146" s="44" t="s">
        <v>889</v>
      </c>
      <c r="B1146" s="44" t="s">
        <v>1341</v>
      </c>
      <c r="C1146" s="44" t="s">
        <v>1330</v>
      </c>
      <c r="D1146" s="44" t="s">
        <v>1282</v>
      </c>
      <c r="E1146" s="38" t="s">
        <v>1283</v>
      </c>
      <c r="F1146" s="38" t="s">
        <v>1284</v>
      </c>
    </row>
    <row r="1147" spans="1:6">
      <c r="A1147" s="44" t="s">
        <v>903</v>
      </c>
      <c r="B1147" s="44" t="s">
        <v>1341</v>
      </c>
      <c r="C1147" s="44" t="s">
        <v>1330</v>
      </c>
      <c r="D1147" s="44" t="s">
        <v>1282</v>
      </c>
      <c r="E1147" s="38" t="s">
        <v>1283</v>
      </c>
      <c r="F1147" s="38" t="s">
        <v>1284</v>
      </c>
    </row>
    <row r="1148" spans="1:6">
      <c r="A1148" s="44" t="s">
        <v>2431</v>
      </c>
      <c r="B1148" s="44" t="s">
        <v>1612</v>
      </c>
      <c r="C1148" s="44" t="s">
        <v>1294</v>
      </c>
      <c r="D1148" s="44" t="s">
        <v>1295</v>
      </c>
      <c r="E1148" s="38" t="s">
        <v>1296</v>
      </c>
      <c r="F1148" s="38" t="s">
        <v>1297</v>
      </c>
    </row>
    <row r="1149" spans="1:6">
      <c r="A1149" s="44" t="s">
        <v>2432</v>
      </c>
      <c r="B1149" s="44" t="s">
        <v>1553</v>
      </c>
      <c r="C1149" s="44" t="s">
        <v>1300</v>
      </c>
      <c r="D1149" s="44" t="s">
        <v>1301</v>
      </c>
      <c r="E1149" s="38" t="s">
        <v>1302</v>
      </c>
      <c r="F1149" s="38" t="s">
        <v>1303</v>
      </c>
    </row>
    <row r="1150" spans="1:6">
      <c r="A1150" s="44" t="s">
        <v>2433</v>
      </c>
      <c r="B1150" s="44" t="s">
        <v>1405</v>
      </c>
      <c r="C1150" s="44" t="s">
        <v>1294</v>
      </c>
      <c r="D1150" s="44" t="s">
        <v>1295</v>
      </c>
      <c r="E1150" s="38" t="s">
        <v>1296</v>
      </c>
      <c r="F1150" s="38" t="s">
        <v>1297</v>
      </c>
    </row>
    <row r="1151" spans="1:6">
      <c r="A1151" s="44" t="s">
        <v>2434</v>
      </c>
      <c r="B1151" s="44" t="s">
        <v>1722</v>
      </c>
      <c r="C1151" s="44" t="s">
        <v>1300</v>
      </c>
      <c r="D1151" s="44" t="s">
        <v>1301</v>
      </c>
      <c r="E1151" s="38" t="s">
        <v>1302</v>
      </c>
      <c r="F1151" s="38" t="s">
        <v>1303</v>
      </c>
    </row>
    <row r="1152" spans="1:6">
      <c r="A1152" s="44" t="s">
        <v>2435</v>
      </c>
      <c r="B1152" s="44" t="s">
        <v>1375</v>
      </c>
      <c r="C1152" s="44" t="s">
        <v>1281</v>
      </c>
      <c r="D1152" s="44" t="s">
        <v>1282</v>
      </c>
      <c r="E1152" s="38" t="s">
        <v>1283</v>
      </c>
      <c r="F1152" s="38" t="s">
        <v>1284</v>
      </c>
    </row>
    <row r="1153" spans="1:6">
      <c r="A1153" s="44" t="s">
        <v>2436</v>
      </c>
      <c r="B1153" s="44" t="s">
        <v>1800</v>
      </c>
      <c r="C1153" s="44" t="s">
        <v>1300</v>
      </c>
      <c r="D1153" s="44" t="s">
        <v>1301</v>
      </c>
      <c r="E1153" s="38" t="s">
        <v>1302</v>
      </c>
      <c r="F1153" s="38" t="s">
        <v>1303</v>
      </c>
    </row>
    <row r="1154" spans="1:6">
      <c r="A1154" s="44" t="s">
        <v>2437</v>
      </c>
      <c r="B1154" s="44" t="s">
        <v>1612</v>
      </c>
      <c r="C1154" s="44" t="s">
        <v>1294</v>
      </c>
      <c r="D1154" s="44" t="s">
        <v>1295</v>
      </c>
      <c r="E1154" s="38" t="s">
        <v>1296</v>
      </c>
      <c r="F1154" s="38" t="s">
        <v>1297</v>
      </c>
    </row>
    <row r="1155" spans="1:6">
      <c r="A1155" s="44" t="s">
        <v>2438</v>
      </c>
      <c r="B1155" s="44" t="s">
        <v>1395</v>
      </c>
      <c r="C1155" s="44" t="s">
        <v>1305</v>
      </c>
      <c r="D1155" s="44" t="s">
        <v>1306</v>
      </c>
      <c r="E1155" s="38" t="s">
        <v>1307</v>
      </c>
      <c r="F1155" s="38" t="s">
        <v>1308</v>
      </c>
    </row>
    <row r="1156" spans="1:6">
      <c r="A1156" s="44" t="s">
        <v>2439</v>
      </c>
      <c r="B1156" s="44" t="s">
        <v>1329</v>
      </c>
      <c r="C1156" s="44" t="s">
        <v>1330</v>
      </c>
      <c r="D1156" s="44" t="s">
        <v>1282</v>
      </c>
      <c r="E1156" s="38" t="s">
        <v>1283</v>
      </c>
      <c r="F1156" s="38" t="s">
        <v>1284</v>
      </c>
    </row>
    <row r="1157" spans="1:6">
      <c r="A1157" s="44" t="s">
        <v>2440</v>
      </c>
      <c r="B1157" s="44" t="s">
        <v>1329</v>
      </c>
      <c r="C1157" s="44" t="s">
        <v>1330</v>
      </c>
      <c r="D1157" s="44" t="s">
        <v>1282</v>
      </c>
      <c r="E1157" s="38" t="s">
        <v>1283</v>
      </c>
      <c r="F1157" s="38" t="s">
        <v>1284</v>
      </c>
    </row>
    <row r="1158" spans="1:6">
      <c r="A1158" s="44" t="s">
        <v>2441</v>
      </c>
      <c r="B1158" s="44" t="s">
        <v>1405</v>
      </c>
      <c r="C1158" s="44" t="s">
        <v>1294</v>
      </c>
      <c r="D1158" s="44" t="s">
        <v>1295</v>
      </c>
      <c r="E1158" s="38" t="s">
        <v>1296</v>
      </c>
      <c r="F1158" s="38" t="s">
        <v>1297</v>
      </c>
    </row>
    <row r="1159" spans="1:6">
      <c r="A1159" s="44" t="s">
        <v>2442</v>
      </c>
      <c r="B1159" s="44" t="s">
        <v>1445</v>
      </c>
      <c r="C1159" s="44" t="s">
        <v>1294</v>
      </c>
      <c r="D1159" s="44" t="s">
        <v>1295</v>
      </c>
      <c r="E1159" s="38" t="s">
        <v>1296</v>
      </c>
      <c r="F1159" s="38" t="s">
        <v>1297</v>
      </c>
    </row>
    <row r="1160" spans="1:6">
      <c r="A1160" s="44" t="s">
        <v>2443</v>
      </c>
      <c r="B1160" s="44" t="s">
        <v>1326</v>
      </c>
      <c r="C1160" s="44" t="s">
        <v>1327</v>
      </c>
      <c r="D1160" s="44" t="s">
        <v>1288</v>
      </c>
      <c r="E1160" s="38" t="s">
        <v>1289</v>
      </c>
      <c r="F1160" s="38" t="s">
        <v>1290</v>
      </c>
    </row>
    <row r="1161" spans="1:6">
      <c r="A1161" s="44" t="s">
        <v>2444</v>
      </c>
      <c r="B1161" s="44" t="s">
        <v>1411</v>
      </c>
      <c r="C1161" s="44" t="s">
        <v>1392</v>
      </c>
      <c r="D1161" s="44" t="s">
        <v>1288</v>
      </c>
      <c r="E1161" s="38" t="s">
        <v>1289</v>
      </c>
      <c r="F1161" s="38" t="s">
        <v>1290</v>
      </c>
    </row>
    <row r="1162" spans="1:6">
      <c r="A1162" s="44" t="s">
        <v>2445</v>
      </c>
      <c r="B1162" s="44" t="s">
        <v>1326</v>
      </c>
      <c r="C1162" s="44" t="s">
        <v>1327</v>
      </c>
      <c r="D1162" s="44" t="s">
        <v>1288</v>
      </c>
      <c r="E1162" s="38" t="s">
        <v>1289</v>
      </c>
      <c r="F1162" s="38" t="s">
        <v>1290</v>
      </c>
    </row>
    <row r="1163" spans="1:6">
      <c r="A1163" s="44" t="s">
        <v>2446</v>
      </c>
      <c r="B1163" s="44" t="s">
        <v>1514</v>
      </c>
      <c r="C1163" s="44" t="s">
        <v>1305</v>
      </c>
      <c r="D1163" s="44" t="s">
        <v>1306</v>
      </c>
      <c r="E1163" s="38" t="s">
        <v>1307</v>
      </c>
      <c r="F1163" s="38" t="s">
        <v>1308</v>
      </c>
    </row>
    <row r="1164" spans="1:6">
      <c r="A1164" s="44" t="s">
        <v>2447</v>
      </c>
      <c r="B1164" s="44" t="s">
        <v>1385</v>
      </c>
      <c r="C1164" s="44" t="s">
        <v>1300</v>
      </c>
      <c r="D1164" s="44" t="s">
        <v>1301</v>
      </c>
      <c r="E1164" s="38" t="s">
        <v>1302</v>
      </c>
      <c r="F1164" s="38" t="s">
        <v>1303</v>
      </c>
    </row>
    <row r="1165" spans="1:6">
      <c r="A1165" s="44" t="s">
        <v>2448</v>
      </c>
      <c r="B1165" s="44" t="s">
        <v>1403</v>
      </c>
      <c r="C1165" s="44" t="s">
        <v>1316</v>
      </c>
      <c r="D1165" s="44" t="s">
        <v>1317</v>
      </c>
      <c r="E1165" s="38" t="s">
        <v>1318</v>
      </c>
      <c r="F1165" s="38" t="s">
        <v>1319</v>
      </c>
    </row>
    <row r="1166" spans="1:6">
      <c r="A1166" s="44" t="s">
        <v>2449</v>
      </c>
      <c r="B1166" s="44" t="s">
        <v>1437</v>
      </c>
      <c r="C1166" s="44" t="s">
        <v>1392</v>
      </c>
      <c r="D1166" s="44" t="s">
        <v>1288</v>
      </c>
      <c r="E1166" s="38" t="s">
        <v>1289</v>
      </c>
      <c r="F1166" s="38" t="s">
        <v>1290</v>
      </c>
    </row>
    <row r="1167" spans="1:6">
      <c r="A1167" s="44" t="s">
        <v>2450</v>
      </c>
      <c r="B1167" s="44" t="s">
        <v>1437</v>
      </c>
      <c r="C1167" s="44" t="s">
        <v>1392</v>
      </c>
      <c r="D1167" s="44" t="s">
        <v>1288</v>
      </c>
      <c r="E1167" s="38" t="s">
        <v>1289</v>
      </c>
      <c r="F1167" s="38" t="s">
        <v>1290</v>
      </c>
    </row>
    <row r="1168" spans="1:6">
      <c r="A1168" s="44" t="s">
        <v>2451</v>
      </c>
      <c r="B1168" s="44" t="s">
        <v>1343</v>
      </c>
      <c r="C1168" s="44" t="s">
        <v>1334</v>
      </c>
      <c r="D1168" s="44" t="s">
        <v>1295</v>
      </c>
      <c r="E1168" s="38" t="s">
        <v>1296</v>
      </c>
      <c r="F1168" s="38" t="s">
        <v>1297</v>
      </c>
    </row>
    <row r="1169" spans="1:6">
      <c r="A1169" s="44" t="s">
        <v>2452</v>
      </c>
      <c r="B1169" s="44" t="s">
        <v>1416</v>
      </c>
      <c r="C1169" s="44" t="s">
        <v>1327</v>
      </c>
      <c r="D1169" s="44" t="s">
        <v>1288</v>
      </c>
      <c r="E1169" s="38" t="s">
        <v>1289</v>
      </c>
      <c r="F1169" s="38" t="s">
        <v>1290</v>
      </c>
    </row>
    <row r="1170" spans="1:6">
      <c r="A1170" s="44" t="s">
        <v>2453</v>
      </c>
      <c r="B1170" s="44" t="s">
        <v>1375</v>
      </c>
      <c r="C1170" s="44" t="s">
        <v>1281</v>
      </c>
      <c r="D1170" s="44" t="s">
        <v>1282</v>
      </c>
      <c r="E1170" s="38" t="s">
        <v>1283</v>
      </c>
      <c r="F1170" s="38" t="s">
        <v>1284</v>
      </c>
    </row>
    <row r="1171" spans="1:6">
      <c r="A1171" s="44" t="s">
        <v>2454</v>
      </c>
      <c r="B1171" s="44" t="s">
        <v>1280</v>
      </c>
      <c r="C1171" s="44" t="s">
        <v>1281</v>
      </c>
      <c r="D1171" s="44" t="s">
        <v>1282</v>
      </c>
      <c r="E1171" s="38" t="s">
        <v>1283</v>
      </c>
      <c r="F1171" s="38" t="s">
        <v>1284</v>
      </c>
    </row>
    <row r="1172" spans="1:6">
      <c r="A1172" s="44" t="s">
        <v>2455</v>
      </c>
      <c r="B1172" s="44" t="s">
        <v>1353</v>
      </c>
      <c r="C1172" s="44" t="s">
        <v>1281</v>
      </c>
      <c r="D1172" s="44" t="s">
        <v>1282</v>
      </c>
      <c r="E1172" s="38" t="s">
        <v>1283</v>
      </c>
      <c r="F1172" s="38" t="s">
        <v>1284</v>
      </c>
    </row>
    <row r="1173" spans="1:6">
      <c r="A1173" s="44" t="s">
        <v>2456</v>
      </c>
      <c r="B1173" s="44" t="s">
        <v>1495</v>
      </c>
      <c r="C1173" s="44" t="s">
        <v>1281</v>
      </c>
      <c r="D1173" s="44" t="s">
        <v>1282</v>
      </c>
      <c r="E1173" s="38" t="s">
        <v>1283</v>
      </c>
      <c r="F1173" s="38" t="s">
        <v>1284</v>
      </c>
    </row>
    <row r="1174" spans="1:6">
      <c r="A1174" s="44" t="s">
        <v>2457</v>
      </c>
      <c r="B1174" s="44" t="s">
        <v>1448</v>
      </c>
      <c r="C1174" s="44" t="s">
        <v>1281</v>
      </c>
      <c r="D1174" s="44" t="s">
        <v>1282</v>
      </c>
      <c r="E1174" s="38" t="s">
        <v>1283</v>
      </c>
      <c r="F1174" s="38" t="s">
        <v>1284</v>
      </c>
    </row>
    <row r="1175" spans="1:6">
      <c r="A1175" s="44" t="s">
        <v>2458</v>
      </c>
      <c r="B1175" s="44" t="s">
        <v>1610</v>
      </c>
      <c r="C1175" s="44" t="s">
        <v>1300</v>
      </c>
      <c r="D1175" s="44" t="s">
        <v>1301</v>
      </c>
      <c r="E1175" s="38" t="s">
        <v>1302</v>
      </c>
      <c r="F1175" s="38" t="s">
        <v>1303</v>
      </c>
    </row>
    <row r="1176" spans="1:6">
      <c r="A1176" s="44" t="s">
        <v>2459</v>
      </c>
      <c r="B1176" s="44" t="s">
        <v>1610</v>
      </c>
      <c r="C1176" s="44" t="s">
        <v>1300</v>
      </c>
      <c r="D1176" s="44" t="s">
        <v>1301</v>
      </c>
      <c r="E1176" s="38" t="s">
        <v>1302</v>
      </c>
      <c r="F1176" s="38" t="s">
        <v>1303</v>
      </c>
    </row>
    <row r="1177" spans="1:6">
      <c r="A1177" s="44" t="s">
        <v>2460</v>
      </c>
      <c r="B1177" s="44" t="s">
        <v>1553</v>
      </c>
      <c r="C1177" s="44" t="s">
        <v>1300</v>
      </c>
      <c r="D1177" s="44" t="s">
        <v>1301</v>
      </c>
      <c r="E1177" s="38" t="s">
        <v>1302</v>
      </c>
      <c r="F1177" s="38" t="s">
        <v>1303</v>
      </c>
    </row>
    <row r="1178" spans="1:6">
      <c r="A1178" s="44" t="s">
        <v>2461</v>
      </c>
      <c r="B1178" s="44" t="s">
        <v>1347</v>
      </c>
      <c r="C1178" s="44" t="s">
        <v>1348</v>
      </c>
      <c r="D1178" s="44" t="s">
        <v>1295</v>
      </c>
      <c r="E1178" s="38" t="s">
        <v>1296</v>
      </c>
      <c r="F1178" s="38" t="s">
        <v>1297</v>
      </c>
    </row>
    <row r="1179" spans="1:6">
      <c r="A1179" s="44" t="s">
        <v>2462</v>
      </c>
      <c r="B1179" s="44" t="s">
        <v>1347</v>
      </c>
      <c r="C1179" s="44" t="s">
        <v>1348</v>
      </c>
      <c r="D1179" s="44" t="s">
        <v>1295</v>
      </c>
      <c r="E1179" s="38" t="s">
        <v>1296</v>
      </c>
      <c r="F1179" s="38" t="s">
        <v>1297</v>
      </c>
    </row>
    <row r="1180" spans="1:6">
      <c r="A1180" s="44" t="s">
        <v>2463</v>
      </c>
      <c r="B1180" s="44" t="s">
        <v>1313</v>
      </c>
      <c r="C1180" s="44" t="s">
        <v>1305</v>
      </c>
      <c r="D1180" s="44" t="s">
        <v>1306</v>
      </c>
      <c r="E1180" s="38" t="s">
        <v>1307</v>
      </c>
      <c r="F1180" s="38" t="s">
        <v>1308</v>
      </c>
    </row>
    <row r="1181" spans="1:6">
      <c r="A1181" s="44" t="s">
        <v>2464</v>
      </c>
      <c r="B1181" s="44" t="s">
        <v>1427</v>
      </c>
      <c r="C1181" s="44" t="s">
        <v>1287</v>
      </c>
      <c r="D1181" s="44" t="s">
        <v>1288</v>
      </c>
      <c r="E1181" s="38" t="s">
        <v>1289</v>
      </c>
      <c r="F1181" s="38" t="s">
        <v>1290</v>
      </c>
    </row>
    <row r="1182" spans="1:6">
      <c r="A1182" s="44" t="s">
        <v>906</v>
      </c>
      <c r="B1182" s="44" t="s">
        <v>1350</v>
      </c>
      <c r="C1182" s="44" t="s">
        <v>1300</v>
      </c>
      <c r="D1182" s="44" t="s">
        <v>1301</v>
      </c>
      <c r="E1182" s="38" t="s">
        <v>1302</v>
      </c>
      <c r="F1182" s="38" t="s">
        <v>1303</v>
      </c>
    </row>
    <row r="1183" spans="1:6">
      <c r="A1183" s="44" t="s">
        <v>2465</v>
      </c>
      <c r="B1183" s="44" t="s">
        <v>1421</v>
      </c>
      <c r="C1183" s="44" t="s">
        <v>1322</v>
      </c>
      <c r="D1183" s="44" t="s">
        <v>1306</v>
      </c>
      <c r="E1183" s="38" t="s">
        <v>1307</v>
      </c>
      <c r="F1183" s="38" t="s">
        <v>1308</v>
      </c>
    </row>
    <row r="1184" spans="1:6">
      <c r="A1184" s="44" t="s">
        <v>2466</v>
      </c>
      <c r="B1184" s="44" t="s">
        <v>1472</v>
      </c>
      <c r="C1184" s="44" t="s">
        <v>1305</v>
      </c>
      <c r="D1184" s="44" t="s">
        <v>1306</v>
      </c>
      <c r="E1184" s="38" t="s">
        <v>1307</v>
      </c>
      <c r="F1184" s="38" t="s">
        <v>1308</v>
      </c>
    </row>
    <row r="1185" spans="1:6">
      <c r="A1185" s="44" t="s">
        <v>2467</v>
      </c>
      <c r="B1185" s="44" t="s">
        <v>1574</v>
      </c>
      <c r="C1185" s="44" t="s">
        <v>1316</v>
      </c>
      <c r="D1185" s="44" t="s">
        <v>1317</v>
      </c>
      <c r="E1185" s="38" t="s">
        <v>1318</v>
      </c>
      <c r="F1185" s="38" t="s">
        <v>1319</v>
      </c>
    </row>
    <row r="1186" spans="1:6">
      <c r="A1186" s="44" t="s">
        <v>2468</v>
      </c>
      <c r="B1186" s="44" t="s">
        <v>1369</v>
      </c>
      <c r="C1186" s="44" t="s">
        <v>1281</v>
      </c>
      <c r="D1186" s="44" t="s">
        <v>1282</v>
      </c>
      <c r="E1186" s="38" t="s">
        <v>1283</v>
      </c>
      <c r="F1186" s="38" t="s">
        <v>1284</v>
      </c>
    </row>
    <row r="1187" spans="1:6">
      <c r="A1187" s="44" t="s">
        <v>2469</v>
      </c>
      <c r="B1187" s="44" t="s">
        <v>1459</v>
      </c>
      <c r="C1187" s="44" t="s">
        <v>1281</v>
      </c>
      <c r="D1187" s="44" t="s">
        <v>1282</v>
      </c>
      <c r="E1187" s="38" t="s">
        <v>1283</v>
      </c>
      <c r="F1187" s="38" t="s">
        <v>1284</v>
      </c>
    </row>
    <row r="1188" spans="1:6">
      <c r="A1188" s="44" t="s">
        <v>2470</v>
      </c>
      <c r="B1188" s="44" t="s">
        <v>1482</v>
      </c>
      <c r="C1188" s="44" t="s">
        <v>1334</v>
      </c>
      <c r="D1188" s="44" t="s">
        <v>1295</v>
      </c>
      <c r="E1188" s="38" t="s">
        <v>1296</v>
      </c>
      <c r="F1188" s="38" t="s">
        <v>1297</v>
      </c>
    </row>
    <row r="1189" spans="1:6">
      <c r="A1189" s="44" t="s">
        <v>2471</v>
      </c>
      <c r="B1189" s="44" t="s">
        <v>1324</v>
      </c>
      <c r="C1189" s="44" t="s">
        <v>1294</v>
      </c>
      <c r="D1189" s="44" t="s">
        <v>1295</v>
      </c>
      <c r="E1189" s="38" t="s">
        <v>1296</v>
      </c>
      <c r="F1189" s="38" t="s">
        <v>1297</v>
      </c>
    </row>
    <row r="1190" spans="1:6">
      <c r="A1190" s="44" t="s">
        <v>2472</v>
      </c>
      <c r="B1190" s="44" t="s">
        <v>1397</v>
      </c>
      <c r="C1190" s="44" t="s">
        <v>1300</v>
      </c>
      <c r="D1190" s="44" t="s">
        <v>1301</v>
      </c>
      <c r="E1190" s="38" t="s">
        <v>1302</v>
      </c>
      <c r="F1190" s="38" t="s">
        <v>1303</v>
      </c>
    </row>
    <row r="1191" spans="1:6">
      <c r="A1191" s="44" t="s">
        <v>2473</v>
      </c>
      <c r="B1191" s="44" t="s">
        <v>1324</v>
      </c>
      <c r="C1191" s="44" t="s">
        <v>1294</v>
      </c>
      <c r="D1191" s="44" t="s">
        <v>1295</v>
      </c>
      <c r="E1191" s="38" t="s">
        <v>1296</v>
      </c>
      <c r="F1191" s="38" t="s">
        <v>1297</v>
      </c>
    </row>
    <row r="1192" spans="1:6">
      <c r="A1192" s="44" t="s">
        <v>2474</v>
      </c>
      <c r="B1192" s="44" t="s">
        <v>1375</v>
      </c>
      <c r="C1192" s="44" t="s">
        <v>1281</v>
      </c>
      <c r="D1192" s="44" t="s">
        <v>1282</v>
      </c>
      <c r="E1192" s="38" t="s">
        <v>1283</v>
      </c>
      <c r="F1192" s="38" t="s">
        <v>1284</v>
      </c>
    </row>
    <row r="1193" spans="1:6">
      <c r="A1193" s="44" t="s">
        <v>2475</v>
      </c>
      <c r="B1193" s="44" t="s">
        <v>1457</v>
      </c>
      <c r="C1193" s="44" t="s">
        <v>1330</v>
      </c>
      <c r="D1193" s="44" t="s">
        <v>1282</v>
      </c>
      <c r="E1193" s="38" t="s">
        <v>1283</v>
      </c>
      <c r="F1193" s="38" t="s">
        <v>1284</v>
      </c>
    </row>
    <row r="1194" spans="1:6">
      <c r="A1194" s="44" t="s">
        <v>2476</v>
      </c>
      <c r="B1194" s="44" t="s">
        <v>1416</v>
      </c>
      <c r="C1194" s="44" t="s">
        <v>1327</v>
      </c>
      <c r="D1194" s="44" t="s">
        <v>1288</v>
      </c>
      <c r="E1194" s="38" t="s">
        <v>1289</v>
      </c>
      <c r="F1194" s="38" t="s">
        <v>1290</v>
      </c>
    </row>
    <row r="1195" spans="1:6">
      <c r="A1195" s="44" t="s">
        <v>2477</v>
      </c>
      <c r="B1195" s="44" t="s">
        <v>1293</v>
      </c>
      <c r="C1195" s="44" t="s">
        <v>1294</v>
      </c>
      <c r="D1195" s="44" t="s">
        <v>1295</v>
      </c>
      <c r="E1195" s="38" t="s">
        <v>1296</v>
      </c>
      <c r="F1195" s="38" t="s">
        <v>1297</v>
      </c>
    </row>
    <row r="1196" spans="1:6">
      <c r="A1196" s="44" t="s">
        <v>2478</v>
      </c>
      <c r="B1196" s="44" t="s">
        <v>1359</v>
      </c>
      <c r="C1196" s="44" t="s">
        <v>1311</v>
      </c>
      <c r="D1196" s="44" t="s">
        <v>1301</v>
      </c>
      <c r="E1196" s="38" t="s">
        <v>1302</v>
      </c>
      <c r="F1196" s="38" t="s">
        <v>1303</v>
      </c>
    </row>
    <row r="1197" spans="1:6">
      <c r="A1197" s="44" t="s">
        <v>2479</v>
      </c>
      <c r="B1197" s="44" t="s">
        <v>1385</v>
      </c>
      <c r="C1197" s="44" t="s">
        <v>1300</v>
      </c>
      <c r="D1197" s="44" t="s">
        <v>1301</v>
      </c>
      <c r="E1197" s="38" t="s">
        <v>1302</v>
      </c>
      <c r="F1197" s="38" t="s">
        <v>1303</v>
      </c>
    </row>
    <row r="1198" spans="1:6">
      <c r="A1198" s="44" t="s">
        <v>2480</v>
      </c>
      <c r="B1198" s="44" t="s">
        <v>1280</v>
      </c>
      <c r="C1198" s="44" t="s">
        <v>1281</v>
      </c>
      <c r="D1198" s="44" t="s">
        <v>1282</v>
      </c>
      <c r="E1198" s="38" t="s">
        <v>1283</v>
      </c>
      <c r="F1198" s="38" t="s">
        <v>1284</v>
      </c>
    </row>
    <row r="1199" spans="1:6">
      <c r="A1199" s="44" t="s">
        <v>2481</v>
      </c>
      <c r="B1199" s="44" t="s">
        <v>1565</v>
      </c>
      <c r="C1199" s="44" t="s">
        <v>1305</v>
      </c>
      <c r="D1199" s="44" t="s">
        <v>1306</v>
      </c>
      <c r="E1199" s="38" t="s">
        <v>1307</v>
      </c>
      <c r="F1199" s="38" t="s">
        <v>1308</v>
      </c>
    </row>
    <row r="1200" spans="1:6">
      <c r="A1200" s="44" t="s">
        <v>2482</v>
      </c>
      <c r="B1200" s="44" t="s">
        <v>1380</v>
      </c>
      <c r="C1200" s="44" t="s">
        <v>1305</v>
      </c>
      <c r="D1200" s="44" t="s">
        <v>1306</v>
      </c>
      <c r="E1200" s="38" t="s">
        <v>1307</v>
      </c>
      <c r="F1200" s="38" t="s">
        <v>1308</v>
      </c>
    </row>
    <row r="1201" spans="1:6">
      <c r="A1201" s="44" t="s">
        <v>2483</v>
      </c>
      <c r="B1201" s="44" t="s">
        <v>1627</v>
      </c>
      <c r="C1201" s="44" t="s">
        <v>1316</v>
      </c>
      <c r="D1201" s="44" t="s">
        <v>1317</v>
      </c>
      <c r="E1201" s="38" t="s">
        <v>1318</v>
      </c>
      <c r="F1201" s="38" t="s">
        <v>1319</v>
      </c>
    </row>
    <row r="1202" spans="1:6">
      <c r="A1202" s="44" t="s">
        <v>2484</v>
      </c>
      <c r="B1202" s="44" t="s">
        <v>1343</v>
      </c>
      <c r="C1202" s="44" t="s">
        <v>1334</v>
      </c>
      <c r="D1202" s="44" t="s">
        <v>1295</v>
      </c>
      <c r="E1202" s="38" t="s">
        <v>1296</v>
      </c>
      <c r="F1202" s="38" t="s">
        <v>1297</v>
      </c>
    </row>
    <row r="1203" spans="1:6">
      <c r="A1203" s="44" t="s">
        <v>2485</v>
      </c>
      <c r="B1203" s="44" t="s">
        <v>1353</v>
      </c>
      <c r="C1203" s="44" t="s">
        <v>1281</v>
      </c>
      <c r="D1203" s="44" t="s">
        <v>1282</v>
      </c>
      <c r="E1203" s="38" t="s">
        <v>1283</v>
      </c>
      <c r="F1203" s="38" t="s">
        <v>1284</v>
      </c>
    </row>
    <row r="1204" spans="1:6">
      <c r="A1204" s="44" t="s">
        <v>912</v>
      </c>
      <c r="B1204" s="44" t="s">
        <v>1610</v>
      </c>
      <c r="C1204" s="44" t="s">
        <v>1300</v>
      </c>
      <c r="D1204" s="44" t="s">
        <v>1301</v>
      </c>
      <c r="E1204" s="38" t="s">
        <v>1302</v>
      </c>
      <c r="F1204" s="38" t="s">
        <v>1303</v>
      </c>
    </row>
    <row r="1205" spans="1:6">
      <c r="A1205" s="44" t="s">
        <v>1610</v>
      </c>
      <c r="B1205" s="44" t="s">
        <v>1610</v>
      </c>
      <c r="C1205" s="44" t="s">
        <v>1300</v>
      </c>
      <c r="D1205" s="44" t="s">
        <v>1301</v>
      </c>
      <c r="E1205" s="38" t="s">
        <v>1302</v>
      </c>
      <c r="F1205" s="38" t="s">
        <v>1303</v>
      </c>
    </row>
    <row r="1206" spans="1:6">
      <c r="A1206" s="44" t="s">
        <v>2486</v>
      </c>
      <c r="B1206" s="44" t="s">
        <v>1610</v>
      </c>
      <c r="C1206" s="44" t="s">
        <v>1300</v>
      </c>
      <c r="D1206" s="44" t="s">
        <v>1301</v>
      </c>
      <c r="E1206" s="38" t="s">
        <v>1302</v>
      </c>
      <c r="F1206" s="38" t="s">
        <v>1303</v>
      </c>
    </row>
    <row r="1207" spans="1:6">
      <c r="A1207" s="44" t="s">
        <v>916</v>
      </c>
      <c r="B1207" s="44" t="s">
        <v>1357</v>
      </c>
      <c r="C1207" s="44" t="s">
        <v>1348</v>
      </c>
      <c r="D1207" s="44" t="s">
        <v>1295</v>
      </c>
      <c r="E1207" s="38" t="s">
        <v>1296</v>
      </c>
      <c r="F1207" s="38" t="s">
        <v>1297</v>
      </c>
    </row>
    <row r="1208" spans="1:6">
      <c r="A1208" s="44" t="s">
        <v>921</v>
      </c>
      <c r="B1208" s="44" t="s">
        <v>1341</v>
      </c>
      <c r="C1208" s="44" t="s">
        <v>1330</v>
      </c>
      <c r="D1208" s="44" t="s">
        <v>1282</v>
      </c>
      <c r="E1208" s="38" t="s">
        <v>1283</v>
      </c>
      <c r="F1208" s="38" t="s">
        <v>1284</v>
      </c>
    </row>
    <row r="1209" spans="1:6">
      <c r="A1209" s="44" t="s">
        <v>1333</v>
      </c>
      <c r="B1209" s="44" t="s">
        <v>1333</v>
      </c>
      <c r="C1209" s="44" t="s">
        <v>1334</v>
      </c>
      <c r="D1209" s="44" t="s">
        <v>1295</v>
      </c>
      <c r="E1209" s="38" t="s">
        <v>1296</v>
      </c>
      <c r="F1209" s="38" t="s">
        <v>1297</v>
      </c>
    </row>
    <row r="1210" spans="1:6">
      <c r="A1210" s="44" t="s">
        <v>2487</v>
      </c>
      <c r="B1210" s="44" t="s">
        <v>1333</v>
      </c>
      <c r="C1210" s="44" t="s">
        <v>1334</v>
      </c>
      <c r="D1210" s="44" t="s">
        <v>1295</v>
      </c>
      <c r="E1210" s="38" t="s">
        <v>1296</v>
      </c>
      <c r="F1210" s="38" t="s">
        <v>1297</v>
      </c>
    </row>
    <row r="1211" spans="1:6">
      <c r="A1211" s="44" t="s">
        <v>2488</v>
      </c>
      <c r="B1211" s="44" t="s">
        <v>1405</v>
      </c>
      <c r="C1211" s="44" t="s">
        <v>1294</v>
      </c>
      <c r="D1211" s="44" t="s">
        <v>1295</v>
      </c>
      <c r="E1211" s="38" t="s">
        <v>1296</v>
      </c>
      <c r="F1211" s="38" t="s">
        <v>1297</v>
      </c>
    </row>
    <row r="1212" spans="1:6">
      <c r="A1212" s="44" t="s">
        <v>2489</v>
      </c>
      <c r="B1212" s="44" t="s">
        <v>1369</v>
      </c>
      <c r="C1212" s="44" t="s">
        <v>1281</v>
      </c>
      <c r="D1212" s="44" t="s">
        <v>1282</v>
      </c>
      <c r="E1212" s="38" t="s">
        <v>1283</v>
      </c>
      <c r="F1212" s="38" t="s">
        <v>1284</v>
      </c>
    </row>
    <row r="1213" spans="1:6">
      <c r="A1213" s="44" t="s">
        <v>2490</v>
      </c>
      <c r="B1213" s="44" t="s">
        <v>1315</v>
      </c>
      <c r="C1213" s="44" t="s">
        <v>1316</v>
      </c>
      <c r="D1213" s="44" t="s">
        <v>1317</v>
      </c>
      <c r="E1213" s="38" t="s">
        <v>1318</v>
      </c>
      <c r="F1213" s="38" t="s">
        <v>1319</v>
      </c>
    </row>
    <row r="1214" spans="1:6">
      <c r="A1214" s="44" t="s">
        <v>2491</v>
      </c>
      <c r="B1214" s="44" t="s">
        <v>1445</v>
      </c>
      <c r="C1214" s="44" t="s">
        <v>1294</v>
      </c>
      <c r="D1214" s="44" t="s">
        <v>1295</v>
      </c>
      <c r="E1214" s="38" t="s">
        <v>1296</v>
      </c>
      <c r="F1214" s="38" t="s">
        <v>1297</v>
      </c>
    </row>
    <row r="1215" spans="1:6">
      <c r="A1215" s="44" t="s">
        <v>2492</v>
      </c>
      <c r="B1215" s="44" t="s">
        <v>1375</v>
      </c>
      <c r="C1215" s="44" t="s">
        <v>1281</v>
      </c>
      <c r="D1215" s="44" t="s">
        <v>1282</v>
      </c>
      <c r="E1215" s="38" t="s">
        <v>1283</v>
      </c>
      <c r="F1215" s="38" t="s">
        <v>1284</v>
      </c>
    </row>
    <row r="1216" spans="1:6">
      <c r="A1216" s="44" t="s">
        <v>2493</v>
      </c>
      <c r="B1216" s="44" t="s">
        <v>1345</v>
      </c>
      <c r="C1216" s="44" t="s">
        <v>1305</v>
      </c>
      <c r="D1216" s="44" t="s">
        <v>1306</v>
      </c>
      <c r="E1216" s="38" t="s">
        <v>1307</v>
      </c>
      <c r="F1216" s="38" t="s">
        <v>1308</v>
      </c>
    </row>
    <row r="1217" spans="1:6">
      <c r="A1217" s="44" t="s">
        <v>2494</v>
      </c>
      <c r="B1217" s="44" t="s">
        <v>1366</v>
      </c>
      <c r="C1217" s="44" t="s">
        <v>1327</v>
      </c>
      <c r="D1217" s="44" t="s">
        <v>1288</v>
      </c>
      <c r="E1217" s="38" t="s">
        <v>1289</v>
      </c>
      <c r="F1217" s="38" t="s">
        <v>1290</v>
      </c>
    </row>
    <row r="1218" spans="1:6">
      <c r="A1218" s="44" t="s">
        <v>2495</v>
      </c>
      <c r="B1218" s="44" t="s">
        <v>1324</v>
      </c>
      <c r="C1218" s="44" t="s">
        <v>1294</v>
      </c>
      <c r="D1218" s="44" t="s">
        <v>1295</v>
      </c>
      <c r="E1218" s="38" t="s">
        <v>1296</v>
      </c>
      <c r="F1218" s="38" t="s">
        <v>1297</v>
      </c>
    </row>
    <row r="1219" spans="1:6">
      <c r="A1219" s="44" t="s">
        <v>2496</v>
      </c>
      <c r="B1219" s="44" t="s">
        <v>1405</v>
      </c>
      <c r="C1219" s="44" t="s">
        <v>1294</v>
      </c>
      <c r="D1219" s="44" t="s">
        <v>1295</v>
      </c>
      <c r="E1219" s="38" t="s">
        <v>1296</v>
      </c>
      <c r="F1219" s="38" t="s">
        <v>1297</v>
      </c>
    </row>
    <row r="1220" spans="1:6">
      <c r="A1220" s="44" t="s">
        <v>2497</v>
      </c>
      <c r="B1220" s="44" t="s">
        <v>1341</v>
      </c>
      <c r="C1220" s="44" t="s">
        <v>1330</v>
      </c>
      <c r="D1220" s="44" t="s">
        <v>1282</v>
      </c>
      <c r="E1220" s="38" t="s">
        <v>1283</v>
      </c>
      <c r="F1220" s="38" t="s">
        <v>1284</v>
      </c>
    </row>
    <row r="1221" spans="1:6">
      <c r="A1221" s="44" t="s">
        <v>2498</v>
      </c>
      <c r="B1221" s="44" t="s">
        <v>1478</v>
      </c>
      <c r="C1221" s="44" t="s">
        <v>1294</v>
      </c>
      <c r="D1221" s="44" t="s">
        <v>1295</v>
      </c>
      <c r="E1221" s="38" t="s">
        <v>1296</v>
      </c>
      <c r="F1221" s="38" t="s">
        <v>1297</v>
      </c>
    </row>
    <row r="1222" spans="1:6">
      <c r="A1222" s="44" t="s">
        <v>2499</v>
      </c>
      <c r="B1222" s="44" t="s">
        <v>1286</v>
      </c>
      <c r="C1222" s="44" t="s">
        <v>1287</v>
      </c>
      <c r="D1222" s="44" t="s">
        <v>1288</v>
      </c>
      <c r="E1222" s="38" t="s">
        <v>1289</v>
      </c>
      <c r="F1222" s="38" t="s">
        <v>1290</v>
      </c>
    </row>
    <row r="1223" spans="1:6">
      <c r="A1223" s="44" t="s">
        <v>2500</v>
      </c>
      <c r="B1223" s="44" t="s">
        <v>1286</v>
      </c>
      <c r="C1223" s="44" t="s">
        <v>1287</v>
      </c>
      <c r="D1223" s="44" t="s">
        <v>1288</v>
      </c>
      <c r="E1223" s="38" t="s">
        <v>1289</v>
      </c>
      <c r="F1223" s="38" t="s">
        <v>1290</v>
      </c>
    </row>
    <row r="1224" spans="1:6">
      <c r="A1224" s="44" t="s">
        <v>2501</v>
      </c>
      <c r="B1224" s="44" t="s">
        <v>1800</v>
      </c>
      <c r="C1224" s="44" t="s">
        <v>1300</v>
      </c>
      <c r="D1224" s="44" t="s">
        <v>1301</v>
      </c>
      <c r="E1224" s="38" t="s">
        <v>1302</v>
      </c>
      <c r="F1224" s="38" t="s">
        <v>1303</v>
      </c>
    </row>
    <row r="1225" spans="1:6">
      <c r="A1225" s="44" t="s">
        <v>2502</v>
      </c>
      <c r="B1225" s="44" t="s">
        <v>1369</v>
      </c>
      <c r="C1225" s="44" t="s">
        <v>1281</v>
      </c>
      <c r="D1225" s="44" t="s">
        <v>1282</v>
      </c>
      <c r="E1225" s="38" t="s">
        <v>1283</v>
      </c>
      <c r="F1225" s="38" t="s">
        <v>1284</v>
      </c>
    </row>
    <row r="1226" spans="1:6">
      <c r="A1226" s="44" t="s">
        <v>2503</v>
      </c>
      <c r="B1226" s="44" t="s">
        <v>1519</v>
      </c>
      <c r="C1226" s="44" t="s">
        <v>1327</v>
      </c>
      <c r="D1226" s="44" t="s">
        <v>1288</v>
      </c>
      <c r="E1226" s="38" t="s">
        <v>1289</v>
      </c>
      <c r="F1226" s="38" t="s">
        <v>1290</v>
      </c>
    </row>
    <row r="1227" spans="1:6">
      <c r="A1227" s="44" t="s">
        <v>2504</v>
      </c>
      <c r="B1227" s="44" t="s">
        <v>1329</v>
      </c>
      <c r="C1227" s="44" t="s">
        <v>1330</v>
      </c>
      <c r="D1227" s="44" t="s">
        <v>1282</v>
      </c>
      <c r="E1227" s="38" t="s">
        <v>1283</v>
      </c>
      <c r="F1227" s="38" t="s">
        <v>1284</v>
      </c>
    </row>
    <row r="1228" spans="1:6">
      <c r="A1228" s="44" t="s">
        <v>2505</v>
      </c>
      <c r="B1228" s="44" t="s">
        <v>1313</v>
      </c>
      <c r="C1228" s="44" t="s">
        <v>1305</v>
      </c>
      <c r="D1228" s="44" t="s">
        <v>1306</v>
      </c>
      <c r="E1228" s="38" t="s">
        <v>1307</v>
      </c>
      <c r="F1228" s="38" t="s">
        <v>1308</v>
      </c>
    </row>
    <row r="1229" spans="1:6">
      <c r="A1229" s="44" t="s">
        <v>2506</v>
      </c>
      <c r="B1229" s="44" t="s">
        <v>1347</v>
      </c>
      <c r="C1229" s="44" t="s">
        <v>1348</v>
      </c>
      <c r="D1229" s="44" t="s">
        <v>1295</v>
      </c>
      <c r="E1229" s="38" t="s">
        <v>1296</v>
      </c>
      <c r="F1229" s="38" t="s">
        <v>1297</v>
      </c>
    </row>
    <row r="1230" spans="1:6">
      <c r="A1230" s="44" t="s">
        <v>2507</v>
      </c>
      <c r="B1230" s="44" t="s">
        <v>1627</v>
      </c>
      <c r="C1230" s="44" t="s">
        <v>1316</v>
      </c>
      <c r="D1230" s="44" t="s">
        <v>1317</v>
      </c>
      <c r="E1230" s="38" t="s">
        <v>1318</v>
      </c>
      <c r="F1230" s="38" t="s">
        <v>1319</v>
      </c>
    </row>
    <row r="1231" spans="1:6">
      <c r="A1231" s="44" t="s">
        <v>2508</v>
      </c>
      <c r="B1231" s="44" t="s">
        <v>1076</v>
      </c>
      <c r="C1231" s="44" t="s">
        <v>1305</v>
      </c>
      <c r="D1231" s="44" t="s">
        <v>1306</v>
      </c>
      <c r="E1231" s="38" t="s">
        <v>1307</v>
      </c>
      <c r="F1231" s="38" t="s">
        <v>1308</v>
      </c>
    </row>
    <row r="1232" spans="1:6">
      <c r="A1232" s="44" t="s">
        <v>2509</v>
      </c>
      <c r="B1232" s="44" t="s">
        <v>1341</v>
      </c>
      <c r="C1232" s="44" t="s">
        <v>1330</v>
      </c>
      <c r="D1232" s="44" t="s">
        <v>1282</v>
      </c>
      <c r="E1232" s="38" t="s">
        <v>1283</v>
      </c>
      <c r="F1232" s="38" t="s">
        <v>1284</v>
      </c>
    </row>
    <row r="1233" spans="1:6">
      <c r="A1233" s="44" t="s">
        <v>2510</v>
      </c>
      <c r="B1233" s="44" t="s">
        <v>1416</v>
      </c>
      <c r="C1233" s="44" t="s">
        <v>1327</v>
      </c>
      <c r="D1233" s="44" t="s">
        <v>1288</v>
      </c>
      <c r="E1233" s="38" t="s">
        <v>1289</v>
      </c>
      <c r="F1233" s="38" t="s">
        <v>1290</v>
      </c>
    </row>
    <row r="1234" spans="1:6">
      <c r="A1234" s="44" t="s">
        <v>2511</v>
      </c>
      <c r="B1234" s="44" t="s">
        <v>1280</v>
      </c>
      <c r="C1234" s="44" t="s">
        <v>1281</v>
      </c>
      <c r="D1234" s="44" t="s">
        <v>1282</v>
      </c>
      <c r="E1234" s="38" t="s">
        <v>1283</v>
      </c>
      <c r="F1234" s="38" t="s">
        <v>1284</v>
      </c>
    </row>
    <row r="1235" spans="1:6">
      <c r="A1235" s="44" t="s">
        <v>924</v>
      </c>
      <c r="B1235" s="44" t="s">
        <v>1587</v>
      </c>
      <c r="C1235" s="44" t="s">
        <v>1389</v>
      </c>
      <c r="D1235" s="44" t="s">
        <v>1295</v>
      </c>
      <c r="E1235" s="38" t="s">
        <v>1296</v>
      </c>
      <c r="F1235" s="38" t="s">
        <v>1297</v>
      </c>
    </row>
    <row r="1236" spans="1:6">
      <c r="A1236" s="44" t="s">
        <v>2512</v>
      </c>
      <c r="B1236" s="44" t="s">
        <v>1420</v>
      </c>
      <c r="C1236" s="44" t="s">
        <v>1316</v>
      </c>
      <c r="D1236" s="44" t="s">
        <v>1317</v>
      </c>
      <c r="E1236" s="38" t="s">
        <v>1318</v>
      </c>
      <c r="F1236" s="38" t="s">
        <v>1319</v>
      </c>
    </row>
    <row r="1237" spans="1:6">
      <c r="A1237" s="44" t="s">
        <v>2513</v>
      </c>
      <c r="B1237" s="44" t="s">
        <v>1472</v>
      </c>
      <c r="C1237" s="44" t="s">
        <v>1305</v>
      </c>
      <c r="D1237" s="44" t="s">
        <v>1306</v>
      </c>
      <c r="E1237" s="38" t="s">
        <v>1307</v>
      </c>
      <c r="F1237" s="38" t="s">
        <v>1308</v>
      </c>
    </row>
    <row r="1238" spans="1:6">
      <c r="A1238" s="44" t="s">
        <v>2514</v>
      </c>
      <c r="B1238" s="44" t="s">
        <v>1472</v>
      </c>
      <c r="C1238" s="44" t="s">
        <v>1305</v>
      </c>
      <c r="D1238" s="44" t="s">
        <v>1306</v>
      </c>
      <c r="E1238" s="38" t="s">
        <v>1307</v>
      </c>
      <c r="F1238" s="38" t="s">
        <v>1308</v>
      </c>
    </row>
    <row r="1239" spans="1:6">
      <c r="A1239" s="44" t="s">
        <v>2515</v>
      </c>
      <c r="B1239" s="44" t="s">
        <v>1508</v>
      </c>
      <c r="C1239" s="44" t="s">
        <v>1327</v>
      </c>
      <c r="D1239" s="44" t="s">
        <v>1288</v>
      </c>
      <c r="E1239" s="38" t="s">
        <v>1289</v>
      </c>
      <c r="F1239" s="38" t="s">
        <v>1290</v>
      </c>
    </row>
    <row r="1240" spans="1:6">
      <c r="A1240" s="44" t="s">
        <v>2516</v>
      </c>
      <c r="B1240" s="44" t="s">
        <v>1382</v>
      </c>
      <c r="C1240" s="44" t="s">
        <v>1311</v>
      </c>
      <c r="D1240" s="44" t="s">
        <v>1301</v>
      </c>
      <c r="E1240" s="38" t="s">
        <v>1302</v>
      </c>
      <c r="F1240" s="38" t="s">
        <v>1303</v>
      </c>
    </row>
    <row r="1241" spans="1:6">
      <c r="A1241" s="44" t="s">
        <v>2517</v>
      </c>
      <c r="B1241" s="44" t="s">
        <v>1341</v>
      </c>
      <c r="C1241" s="44" t="s">
        <v>1330</v>
      </c>
      <c r="D1241" s="44" t="s">
        <v>1282</v>
      </c>
      <c r="E1241" s="38" t="s">
        <v>1283</v>
      </c>
      <c r="F1241" s="38" t="s">
        <v>1284</v>
      </c>
    </row>
    <row r="1242" spans="1:6">
      <c r="A1242" s="44" t="s">
        <v>2518</v>
      </c>
      <c r="B1242" s="44" t="s">
        <v>1388</v>
      </c>
      <c r="C1242" s="44" t="s">
        <v>1389</v>
      </c>
      <c r="D1242" s="44" t="s">
        <v>1295</v>
      </c>
      <c r="E1242" s="38" t="s">
        <v>1296</v>
      </c>
      <c r="F1242" s="38" t="s">
        <v>1297</v>
      </c>
    </row>
    <row r="1243" spans="1:6">
      <c r="A1243" s="44" t="s">
        <v>2519</v>
      </c>
      <c r="B1243" s="44" t="s">
        <v>1519</v>
      </c>
      <c r="C1243" s="44" t="s">
        <v>1327</v>
      </c>
      <c r="D1243" s="44" t="s">
        <v>1288</v>
      </c>
      <c r="E1243" s="38" t="s">
        <v>1289</v>
      </c>
      <c r="F1243" s="38" t="s">
        <v>1290</v>
      </c>
    </row>
    <row r="1244" spans="1:6">
      <c r="A1244" s="44" t="s">
        <v>2520</v>
      </c>
      <c r="B1244" s="44" t="s">
        <v>1519</v>
      </c>
      <c r="C1244" s="44" t="s">
        <v>1327</v>
      </c>
      <c r="D1244" s="44" t="s">
        <v>1288</v>
      </c>
      <c r="E1244" s="38" t="s">
        <v>1289</v>
      </c>
      <c r="F1244" s="38" t="s">
        <v>1290</v>
      </c>
    </row>
    <row r="1245" spans="1:6">
      <c r="A1245" s="44" t="s">
        <v>2521</v>
      </c>
      <c r="B1245" s="44" t="s">
        <v>1427</v>
      </c>
      <c r="C1245" s="44" t="s">
        <v>1287</v>
      </c>
      <c r="D1245" s="44" t="s">
        <v>1288</v>
      </c>
      <c r="E1245" s="38" t="s">
        <v>1289</v>
      </c>
      <c r="F1245" s="38" t="s">
        <v>1290</v>
      </c>
    </row>
    <row r="1246" spans="1:6">
      <c r="A1246" s="44" t="s">
        <v>2522</v>
      </c>
      <c r="B1246" s="44" t="s">
        <v>1454</v>
      </c>
      <c r="C1246" s="44" t="s">
        <v>1392</v>
      </c>
      <c r="D1246" s="44" t="s">
        <v>1288</v>
      </c>
      <c r="E1246" s="38" t="s">
        <v>1289</v>
      </c>
      <c r="F1246" s="38" t="s">
        <v>1290</v>
      </c>
    </row>
    <row r="1247" spans="1:6">
      <c r="A1247" s="44" t="s">
        <v>1454</v>
      </c>
      <c r="B1247" s="44" t="s">
        <v>1454</v>
      </c>
      <c r="C1247" s="44" t="s">
        <v>1392</v>
      </c>
      <c r="D1247" s="44" t="s">
        <v>1288</v>
      </c>
      <c r="E1247" s="38" t="s">
        <v>1289</v>
      </c>
      <c r="F1247" s="38" t="s">
        <v>1290</v>
      </c>
    </row>
    <row r="1248" spans="1:6">
      <c r="A1248" s="44" t="s">
        <v>2523</v>
      </c>
      <c r="B1248" s="44" t="s">
        <v>1454</v>
      </c>
      <c r="C1248" s="44" t="s">
        <v>1392</v>
      </c>
      <c r="D1248" s="44" t="s">
        <v>1288</v>
      </c>
      <c r="E1248" s="38" t="s">
        <v>1289</v>
      </c>
      <c r="F1248" s="38" t="s">
        <v>1290</v>
      </c>
    </row>
    <row r="1249" spans="1:6">
      <c r="A1249" s="44" t="s">
        <v>2524</v>
      </c>
      <c r="B1249" s="44" t="s">
        <v>1399</v>
      </c>
      <c r="C1249" s="44" t="s">
        <v>1305</v>
      </c>
      <c r="D1249" s="44" t="s">
        <v>1306</v>
      </c>
      <c r="E1249" s="38" t="s">
        <v>1307</v>
      </c>
      <c r="F1249" s="38" t="s">
        <v>1308</v>
      </c>
    </row>
    <row r="1250" spans="1:6">
      <c r="A1250" s="44" t="s">
        <v>2525</v>
      </c>
      <c r="B1250" s="44" t="s">
        <v>1533</v>
      </c>
      <c r="C1250" s="44" t="s">
        <v>1334</v>
      </c>
      <c r="D1250" s="44" t="s">
        <v>1295</v>
      </c>
      <c r="E1250" s="38" t="s">
        <v>1296</v>
      </c>
      <c r="F1250" s="38" t="s">
        <v>1297</v>
      </c>
    </row>
    <row r="1251" spans="1:6">
      <c r="A1251" s="44" t="s">
        <v>2526</v>
      </c>
      <c r="B1251" s="44" t="s">
        <v>1636</v>
      </c>
      <c r="C1251" s="44" t="s">
        <v>1392</v>
      </c>
      <c r="D1251" s="44" t="s">
        <v>1288</v>
      </c>
      <c r="E1251" s="38" t="s">
        <v>1289</v>
      </c>
      <c r="F1251" s="38" t="s">
        <v>1290</v>
      </c>
    </row>
    <row r="1252" spans="1:6">
      <c r="A1252" s="44" t="s">
        <v>2527</v>
      </c>
      <c r="B1252" s="44" t="s">
        <v>1636</v>
      </c>
      <c r="C1252" s="44" t="s">
        <v>1392</v>
      </c>
      <c r="D1252" s="44" t="s">
        <v>1288</v>
      </c>
      <c r="E1252" s="38" t="s">
        <v>1289</v>
      </c>
      <c r="F1252" s="38" t="s">
        <v>1290</v>
      </c>
    </row>
    <row r="1253" spans="1:6">
      <c r="A1253" s="44" t="s">
        <v>1388</v>
      </c>
      <c r="B1253" s="44" t="s">
        <v>1388</v>
      </c>
      <c r="C1253" s="44" t="s">
        <v>1389</v>
      </c>
      <c r="D1253" s="44" t="s">
        <v>1295</v>
      </c>
      <c r="E1253" s="38" t="s">
        <v>1296</v>
      </c>
      <c r="F1253" s="38" t="s">
        <v>1297</v>
      </c>
    </row>
    <row r="1254" spans="1:6">
      <c r="A1254" s="44" t="s">
        <v>2528</v>
      </c>
      <c r="B1254" s="44" t="s">
        <v>1482</v>
      </c>
      <c r="C1254" s="44" t="s">
        <v>1334</v>
      </c>
      <c r="D1254" s="44" t="s">
        <v>1295</v>
      </c>
      <c r="E1254" s="38" t="s">
        <v>1296</v>
      </c>
      <c r="F1254" s="38" t="s">
        <v>1297</v>
      </c>
    </row>
    <row r="1255" spans="1:6">
      <c r="A1255" s="44" t="s">
        <v>2529</v>
      </c>
      <c r="B1255" s="44" t="s">
        <v>1380</v>
      </c>
      <c r="C1255" s="44" t="s">
        <v>1305</v>
      </c>
      <c r="D1255" s="44" t="s">
        <v>1306</v>
      </c>
      <c r="E1255" s="38" t="s">
        <v>1307</v>
      </c>
      <c r="F1255" s="38" t="s">
        <v>1308</v>
      </c>
    </row>
    <row r="1256" spans="1:6">
      <c r="A1256" s="44" t="s">
        <v>928</v>
      </c>
      <c r="B1256" s="44" t="s">
        <v>1345</v>
      </c>
      <c r="C1256" s="44" t="s">
        <v>1305</v>
      </c>
      <c r="D1256" s="44" t="s">
        <v>1306</v>
      </c>
      <c r="E1256" s="38" t="s">
        <v>1307</v>
      </c>
      <c r="F1256" s="38" t="s">
        <v>1308</v>
      </c>
    </row>
    <row r="1257" spans="1:6">
      <c r="A1257" s="44" t="s">
        <v>1345</v>
      </c>
      <c r="B1257" s="44" t="s">
        <v>1345</v>
      </c>
      <c r="C1257" s="44" t="s">
        <v>1305</v>
      </c>
      <c r="D1257" s="44" t="s">
        <v>1306</v>
      </c>
      <c r="E1257" s="38" t="s">
        <v>1307</v>
      </c>
      <c r="F1257" s="38" t="s">
        <v>1308</v>
      </c>
    </row>
    <row r="1258" spans="1:6">
      <c r="A1258" s="44" t="s">
        <v>2530</v>
      </c>
      <c r="B1258" s="44" t="s">
        <v>1554</v>
      </c>
      <c r="C1258" s="44" t="s">
        <v>1316</v>
      </c>
      <c r="D1258" s="44" t="s">
        <v>1317</v>
      </c>
      <c r="E1258" s="38" t="s">
        <v>1318</v>
      </c>
      <c r="F1258" s="38" t="s">
        <v>1319</v>
      </c>
    </row>
    <row r="1259" spans="1:6">
      <c r="A1259" s="44" t="s">
        <v>2531</v>
      </c>
      <c r="B1259" s="44" t="s">
        <v>1478</v>
      </c>
      <c r="C1259" s="44" t="s">
        <v>1294</v>
      </c>
      <c r="D1259" s="44" t="s">
        <v>1295</v>
      </c>
      <c r="E1259" s="38" t="s">
        <v>1296</v>
      </c>
      <c r="F1259" s="38" t="s">
        <v>1297</v>
      </c>
    </row>
    <row r="1260" spans="1:6">
      <c r="A1260" s="44" t="s">
        <v>2532</v>
      </c>
      <c r="B1260" s="44" t="s">
        <v>1393</v>
      </c>
      <c r="C1260" s="44" t="s">
        <v>1311</v>
      </c>
      <c r="D1260" s="44" t="s">
        <v>1301</v>
      </c>
      <c r="E1260" s="38" t="s">
        <v>1302</v>
      </c>
      <c r="F1260" s="38" t="s">
        <v>1303</v>
      </c>
    </row>
    <row r="1261" spans="1:6">
      <c r="A1261" s="44" t="s">
        <v>2533</v>
      </c>
      <c r="B1261" s="44" t="s">
        <v>1382</v>
      </c>
      <c r="C1261" s="44" t="s">
        <v>1311</v>
      </c>
      <c r="D1261" s="44" t="s">
        <v>1301</v>
      </c>
      <c r="E1261" s="38" t="s">
        <v>1302</v>
      </c>
      <c r="F1261" s="38" t="s">
        <v>1303</v>
      </c>
    </row>
    <row r="1262" spans="1:6">
      <c r="A1262" s="44" t="s">
        <v>2534</v>
      </c>
      <c r="B1262" s="44" t="s">
        <v>1382</v>
      </c>
      <c r="C1262" s="44" t="s">
        <v>1311</v>
      </c>
      <c r="D1262" s="44" t="s">
        <v>1301</v>
      </c>
      <c r="E1262" s="38" t="s">
        <v>1302</v>
      </c>
      <c r="F1262" s="38" t="s">
        <v>1303</v>
      </c>
    </row>
    <row r="1263" spans="1:6">
      <c r="A1263" s="44" t="s">
        <v>2535</v>
      </c>
      <c r="B1263" s="44" t="s">
        <v>1341</v>
      </c>
      <c r="C1263" s="44" t="s">
        <v>1330</v>
      </c>
      <c r="D1263" s="44" t="s">
        <v>1282</v>
      </c>
      <c r="E1263" s="38" t="s">
        <v>1283</v>
      </c>
      <c r="F1263" s="38" t="s">
        <v>1284</v>
      </c>
    </row>
    <row r="1264" spans="1:6">
      <c r="A1264" s="44" t="s">
        <v>2536</v>
      </c>
      <c r="B1264" s="44" t="s">
        <v>1313</v>
      </c>
      <c r="C1264" s="44" t="s">
        <v>1305</v>
      </c>
      <c r="D1264" s="44" t="s">
        <v>1306</v>
      </c>
      <c r="E1264" s="38" t="s">
        <v>1307</v>
      </c>
      <c r="F1264" s="38" t="s">
        <v>1308</v>
      </c>
    </row>
    <row r="1265" spans="1:6">
      <c r="A1265" s="44" t="s">
        <v>2537</v>
      </c>
      <c r="B1265" s="44" t="s">
        <v>1774</v>
      </c>
      <c r="C1265" s="44" t="s">
        <v>1311</v>
      </c>
      <c r="D1265" s="44" t="s">
        <v>1301</v>
      </c>
      <c r="E1265" s="38" t="s">
        <v>1302</v>
      </c>
      <c r="F1265" s="38" t="s">
        <v>1303</v>
      </c>
    </row>
    <row r="1266" spans="1:6">
      <c r="A1266" s="44" t="s">
        <v>931</v>
      </c>
      <c r="B1266" s="44" t="s">
        <v>1395</v>
      </c>
      <c r="C1266" s="44" t="s">
        <v>1305</v>
      </c>
      <c r="D1266" s="44" t="s">
        <v>1306</v>
      </c>
      <c r="E1266" s="38" t="s">
        <v>1307</v>
      </c>
      <c r="F1266" s="38" t="s">
        <v>1308</v>
      </c>
    </row>
    <row r="1267" spans="1:6">
      <c r="A1267" s="44" t="s">
        <v>2538</v>
      </c>
      <c r="B1267" s="44" t="s">
        <v>1610</v>
      </c>
      <c r="C1267" s="44" t="s">
        <v>1300</v>
      </c>
      <c r="D1267" s="44" t="s">
        <v>1301</v>
      </c>
      <c r="E1267" s="38" t="s">
        <v>1302</v>
      </c>
      <c r="F1267" s="38" t="s">
        <v>1303</v>
      </c>
    </row>
    <row r="1268" spans="1:6">
      <c r="A1268" s="44" t="s">
        <v>2539</v>
      </c>
      <c r="B1268" s="44" t="s">
        <v>1519</v>
      </c>
      <c r="C1268" s="44" t="s">
        <v>1327</v>
      </c>
      <c r="D1268" s="44" t="s">
        <v>1288</v>
      </c>
      <c r="E1268" s="38" t="s">
        <v>1289</v>
      </c>
      <c r="F1268" s="38" t="s">
        <v>1290</v>
      </c>
    </row>
    <row r="1269" spans="1:6">
      <c r="A1269" s="44" t="s">
        <v>2540</v>
      </c>
      <c r="B1269" s="44" t="s">
        <v>1519</v>
      </c>
      <c r="C1269" s="44" t="s">
        <v>1327</v>
      </c>
      <c r="D1269" s="44" t="s">
        <v>1288</v>
      </c>
      <c r="E1269" s="38" t="s">
        <v>1289</v>
      </c>
      <c r="F1269" s="38" t="s">
        <v>1290</v>
      </c>
    </row>
    <row r="1270" spans="1:6">
      <c r="A1270" s="44" t="s">
        <v>2541</v>
      </c>
      <c r="B1270" s="44" t="s">
        <v>1373</v>
      </c>
      <c r="C1270" s="44" t="s">
        <v>1311</v>
      </c>
      <c r="D1270" s="44" t="s">
        <v>1301</v>
      </c>
      <c r="E1270" s="38" t="s">
        <v>1302</v>
      </c>
      <c r="F1270" s="38" t="s">
        <v>1303</v>
      </c>
    </row>
    <row r="1271" spans="1:6">
      <c r="A1271" s="44" t="s">
        <v>2542</v>
      </c>
      <c r="B1271" s="44" t="s">
        <v>1329</v>
      </c>
      <c r="C1271" s="44" t="s">
        <v>1330</v>
      </c>
      <c r="D1271" s="44" t="s">
        <v>1282</v>
      </c>
      <c r="E1271" s="38" t="s">
        <v>1283</v>
      </c>
      <c r="F1271" s="38" t="s">
        <v>1284</v>
      </c>
    </row>
    <row r="1272" spans="1:6">
      <c r="A1272" s="44" t="s">
        <v>2543</v>
      </c>
      <c r="B1272" s="44" t="s">
        <v>1329</v>
      </c>
      <c r="C1272" s="44" t="s">
        <v>1330</v>
      </c>
      <c r="D1272" s="44" t="s">
        <v>1282</v>
      </c>
      <c r="E1272" s="38" t="s">
        <v>1283</v>
      </c>
      <c r="F1272" s="38" t="s">
        <v>1284</v>
      </c>
    </row>
    <row r="1273" spans="1:6">
      <c r="A1273" s="44" t="s">
        <v>2544</v>
      </c>
      <c r="B1273" s="44" t="s">
        <v>1497</v>
      </c>
      <c r="C1273" s="44" t="s">
        <v>1311</v>
      </c>
      <c r="D1273" s="44" t="s">
        <v>1301</v>
      </c>
      <c r="E1273" s="38" t="s">
        <v>1302</v>
      </c>
      <c r="F1273" s="38" t="s">
        <v>1303</v>
      </c>
    </row>
    <row r="1274" spans="1:6">
      <c r="A1274" s="44" t="s">
        <v>2545</v>
      </c>
      <c r="B1274" s="44" t="s">
        <v>1337</v>
      </c>
      <c r="C1274" s="44" t="s">
        <v>1322</v>
      </c>
      <c r="D1274" s="44" t="s">
        <v>1306</v>
      </c>
      <c r="E1274" s="38" t="s">
        <v>1307</v>
      </c>
      <c r="F1274" s="38" t="s">
        <v>1308</v>
      </c>
    </row>
    <row r="1275" spans="1:6">
      <c r="A1275" s="44" t="s">
        <v>2546</v>
      </c>
      <c r="B1275" s="44" t="s">
        <v>1405</v>
      </c>
      <c r="C1275" s="44" t="s">
        <v>1294</v>
      </c>
      <c r="D1275" s="44" t="s">
        <v>1295</v>
      </c>
      <c r="E1275" s="38" t="s">
        <v>1296</v>
      </c>
      <c r="F1275" s="38" t="s">
        <v>1297</v>
      </c>
    </row>
    <row r="1276" spans="1:6">
      <c r="A1276" s="44" t="s">
        <v>2547</v>
      </c>
      <c r="B1276" s="44" t="s">
        <v>1565</v>
      </c>
      <c r="C1276" s="44" t="s">
        <v>1305</v>
      </c>
      <c r="D1276" s="44" t="s">
        <v>1306</v>
      </c>
      <c r="E1276" s="38" t="s">
        <v>1307</v>
      </c>
      <c r="F1276" s="38" t="s">
        <v>1308</v>
      </c>
    </row>
    <row r="1277" spans="1:6">
      <c r="A1277" s="44" t="s">
        <v>2548</v>
      </c>
      <c r="B1277" s="44" t="s">
        <v>1343</v>
      </c>
      <c r="C1277" s="44" t="s">
        <v>1334</v>
      </c>
      <c r="D1277" s="44" t="s">
        <v>1295</v>
      </c>
      <c r="E1277" s="38" t="s">
        <v>1296</v>
      </c>
      <c r="F1277" s="38" t="s">
        <v>1297</v>
      </c>
    </row>
    <row r="1278" spans="1:6">
      <c r="A1278" s="44" t="s">
        <v>2549</v>
      </c>
      <c r="B1278" s="44" t="s">
        <v>1554</v>
      </c>
      <c r="C1278" s="44" t="s">
        <v>1316</v>
      </c>
      <c r="D1278" s="44" t="s">
        <v>1317</v>
      </c>
      <c r="E1278" s="38" t="s">
        <v>1318</v>
      </c>
      <c r="F1278" s="38" t="s">
        <v>1319</v>
      </c>
    </row>
    <row r="1279" spans="1:6">
      <c r="A1279" s="44" t="s">
        <v>2550</v>
      </c>
      <c r="B1279" s="44" t="s">
        <v>1397</v>
      </c>
      <c r="C1279" s="44" t="s">
        <v>1300</v>
      </c>
      <c r="D1279" s="44" t="s">
        <v>1301</v>
      </c>
      <c r="E1279" s="38" t="s">
        <v>1302</v>
      </c>
      <c r="F1279" s="38" t="s">
        <v>1303</v>
      </c>
    </row>
    <row r="1280" spans="1:6">
      <c r="A1280" s="44" t="s">
        <v>2551</v>
      </c>
      <c r="B1280" s="44" t="s">
        <v>1393</v>
      </c>
      <c r="C1280" s="44" t="s">
        <v>1311</v>
      </c>
      <c r="D1280" s="44" t="s">
        <v>1301</v>
      </c>
      <c r="E1280" s="38" t="s">
        <v>1302</v>
      </c>
      <c r="F1280" s="38" t="s">
        <v>1303</v>
      </c>
    </row>
    <row r="1281" spans="1:6">
      <c r="A1281" s="44" t="s">
        <v>2552</v>
      </c>
      <c r="B1281" s="44" t="s">
        <v>1445</v>
      </c>
      <c r="C1281" s="44" t="s">
        <v>1294</v>
      </c>
      <c r="D1281" s="44" t="s">
        <v>1295</v>
      </c>
      <c r="E1281" s="38" t="s">
        <v>1296</v>
      </c>
      <c r="F1281" s="38" t="s">
        <v>1297</v>
      </c>
    </row>
    <row r="1282" spans="1:6">
      <c r="A1282" s="44" t="s">
        <v>2553</v>
      </c>
      <c r="B1282" s="44" t="s">
        <v>1341</v>
      </c>
      <c r="C1282" s="44" t="s">
        <v>1330</v>
      </c>
      <c r="D1282" s="44" t="s">
        <v>1282</v>
      </c>
      <c r="E1282" s="38" t="s">
        <v>1283</v>
      </c>
      <c r="F1282" s="38" t="s">
        <v>1284</v>
      </c>
    </row>
    <row r="1283" spans="1:6">
      <c r="A1283" s="44" t="s">
        <v>2554</v>
      </c>
      <c r="B1283" s="44" t="s">
        <v>1457</v>
      </c>
      <c r="C1283" s="44" t="s">
        <v>1330</v>
      </c>
      <c r="D1283" s="44" t="s">
        <v>1282</v>
      </c>
      <c r="E1283" s="38" t="s">
        <v>1283</v>
      </c>
      <c r="F1283" s="38" t="s">
        <v>1284</v>
      </c>
    </row>
    <row r="1284" spans="1:6">
      <c r="A1284" s="44" t="s">
        <v>2555</v>
      </c>
      <c r="B1284" s="44" t="s">
        <v>1722</v>
      </c>
      <c r="C1284" s="44" t="s">
        <v>1300</v>
      </c>
      <c r="D1284" s="44" t="s">
        <v>1301</v>
      </c>
      <c r="E1284" s="38" t="s">
        <v>1302</v>
      </c>
      <c r="F1284" s="38" t="s">
        <v>1303</v>
      </c>
    </row>
    <row r="1285" spans="1:6">
      <c r="A1285" s="44" t="s">
        <v>1411</v>
      </c>
      <c r="B1285" s="44" t="s">
        <v>1411</v>
      </c>
      <c r="C1285" s="44" t="s">
        <v>1392</v>
      </c>
      <c r="D1285" s="44" t="s">
        <v>1288</v>
      </c>
      <c r="E1285" s="38" t="s">
        <v>1289</v>
      </c>
      <c r="F1285" s="38" t="s">
        <v>1290</v>
      </c>
    </row>
    <row r="1286" spans="1:6">
      <c r="A1286" s="44" t="s">
        <v>2556</v>
      </c>
      <c r="B1286" s="44" t="s">
        <v>1411</v>
      </c>
      <c r="C1286" s="44" t="s">
        <v>1392</v>
      </c>
      <c r="D1286" s="44" t="s">
        <v>1288</v>
      </c>
      <c r="E1286" s="38" t="s">
        <v>1289</v>
      </c>
      <c r="F1286" s="38" t="s">
        <v>1290</v>
      </c>
    </row>
    <row r="1287" spans="1:6">
      <c r="A1287" s="44" t="s">
        <v>2557</v>
      </c>
      <c r="B1287" s="44" t="s">
        <v>1514</v>
      </c>
      <c r="C1287" s="44" t="s">
        <v>1305</v>
      </c>
      <c r="D1287" s="44" t="s">
        <v>1306</v>
      </c>
      <c r="E1287" s="38" t="s">
        <v>1307</v>
      </c>
      <c r="F1287" s="38" t="s">
        <v>1308</v>
      </c>
    </row>
    <row r="1288" spans="1:6">
      <c r="A1288" s="44" t="s">
        <v>2558</v>
      </c>
      <c r="B1288" s="44" t="s">
        <v>1427</v>
      </c>
      <c r="C1288" s="44" t="s">
        <v>1287</v>
      </c>
      <c r="D1288" s="44" t="s">
        <v>1288</v>
      </c>
      <c r="E1288" s="38" t="s">
        <v>1289</v>
      </c>
      <c r="F1288" s="38" t="s">
        <v>1290</v>
      </c>
    </row>
    <row r="1289" spans="1:6">
      <c r="A1289" s="44" t="s">
        <v>1427</v>
      </c>
      <c r="B1289" s="44" t="s">
        <v>1427</v>
      </c>
      <c r="C1289" s="44" t="s">
        <v>1287</v>
      </c>
      <c r="D1289" s="44" t="s">
        <v>1288</v>
      </c>
      <c r="E1289" s="38" t="s">
        <v>1289</v>
      </c>
      <c r="F1289" s="38" t="s">
        <v>1290</v>
      </c>
    </row>
    <row r="1290" spans="1:6">
      <c r="A1290" s="44" t="s">
        <v>2559</v>
      </c>
      <c r="B1290" s="44" t="s">
        <v>1427</v>
      </c>
      <c r="C1290" s="44" t="s">
        <v>1287</v>
      </c>
      <c r="D1290" s="44" t="s">
        <v>1288</v>
      </c>
      <c r="E1290" s="38" t="s">
        <v>1289</v>
      </c>
      <c r="F1290" s="38" t="s">
        <v>1290</v>
      </c>
    </row>
    <row r="1291" spans="1:6">
      <c r="A1291" s="44" t="s">
        <v>2560</v>
      </c>
      <c r="B1291" s="44" t="s">
        <v>1508</v>
      </c>
      <c r="C1291" s="44" t="s">
        <v>1327</v>
      </c>
      <c r="D1291" s="44" t="s">
        <v>1288</v>
      </c>
      <c r="E1291" s="38" t="s">
        <v>1289</v>
      </c>
      <c r="F1291" s="38" t="s">
        <v>1290</v>
      </c>
    </row>
    <row r="1292" spans="1:6">
      <c r="A1292" s="44" t="s">
        <v>2561</v>
      </c>
      <c r="B1292" s="44" t="s">
        <v>1445</v>
      </c>
      <c r="C1292" s="44" t="s">
        <v>1294</v>
      </c>
      <c r="D1292" s="44" t="s">
        <v>1295</v>
      </c>
      <c r="E1292" s="38" t="s">
        <v>1296</v>
      </c>
      <c r="F1292" s="38" t="s">
        <v>1297</v>
      </c>
    </row>
    <row r="1293" spans="1:6">
      <c r="A1293" s="44" t="s">
        <v>2562</v>
      </c>
      <c r="B1293" s="44" t="s">
        <v>1828</v>
      </c>
      <c r="C1293" s="44" t="s">
        <v>1311</v>
      </c>
      <c r="D1293" s="44" t="s">
        <v>1301</v>
      </c>
      <c r="E1293" s="38" t="s">
        <v>1302</v>
      </c>
      <c r="F1293" s="38" t="s">
        <v>1303</v>
      </c>
    </row>
    <row r="1294" spans="1:6">
      <c r="A1294" s="44" t="s">
        <v>2563</v>
      </c>
      <c r="B1294" s="44" t="s">
        <v>1828</v>
      </c>
      <c r="C1294" s="44" t="s">
        <v>1311</v>
      </c>
      <c r="D1294" s="44" t="s">
        <v>1301</v>
      </c>
      <c r="E1294" s="38" t="s">
        <v>1302</v>
      </c>
      <c r="F1294" s="38" t="s">
        <v>1303</v>
      </c>
    </row>
    <row r="1295" spans="1:6">
      <c r="A1295" s="44" t="s">
        <v>2564</v>
      </c>
      <c r="B1295" s="44" t="s">
        <v>1450</v>
      </c>
      <c r="C1295" s="44" t="s">
        <v>1300</v>
      </c>
      <c r="D1295" s="44" t="s">
        <v>1301</v>
      </c>
      <c r="E1295" s="38" t="s">
        <v>1302</v>
      </c>
      <c r="F1295" s="38" t="s">
        <v>1303</v>
      </c>
    </row>
    <row r="1296" spans="1:6">
      <c r="A1296" s="44" t="s">
        <v>2565</v>
      </c>
      <c r="B1296" s="44" t="s">
        <v>1636</v>
      </c>
      <c r="C1296" s="44" t="s">
        <v>1392</v>
      </c>
      <c r="D1296" s="44" t="s">
        <v>1288</v>
      </c>
      <c r="E1296" s="38" t="s">
        <v>1289</v>
      </c>
      <c r="F1296" s="38" t="s">
        <v>1290</v>
      </c>
    </row>
    <row r="1297" spans="1:6">
      <c r="A1297" s="44" t="s">
        <v>2566</v>
      </c>
      <c r="B1297" s="44" t="s">
        <v>1375</v>
      </c>
      <c r="C1297" s="44" t="s">
        <v>1281</v>
      </c>
      <c r="D1297" s="44" t="s">
        <v>1282</v>
      </c>
      <c r="E1297" s="38" t="s">
        <v>1283</v>
      </c>
      <c r="F1297" s="38" t="s">
        <v>1284</v>
      </c>
    </row>
    <row r="1298" spans="1:6">
      <c r="A1298" s="44" t="s">
        <v>2567</v>
      </c>
      <c r="B1298" s="44" t="s">
        <v>1388</v>
      </c>
      <c r="C1298" s="44" t="s">
        <v>1389</v>
      </c>
      <c r="D1298" s="44" t="s">
        <v>1295</v>
      </c>
      <c r="E1298" s="38" t="s">
        <v>1296</v>
      </c>
      <c r="F1298" s="38" t="s">
        <v>1297</v>
      </c>
    </row>
    <row r="1299" spans="1:6">
      <c r="A1299" s="44" t="s">
        <v>2568</v>
      </c>
      <c r="B1299" s="44" t="s">
        <v>1416</v>
      </c>
      <c r="C1299" s="44" t="s">
        <v>1327</v>
      </c>
      <c r="D1299" s="44" t="s">
        <v>1288</v>
      </c>
      <c r="E1299" s="38" t="s">
        <v>1289</v>
      </c>
      <c r="F1299" s="38" t="s">
        <v>1290</v>
      </c>
    </row>
    <row r="1300" spans="1:6">
      <c r="A1300" s="44" t="s">
        <v>2569</v>
      </c>
      <c r="B1300" s="44" t="s">
        <v>1343</v>
      </c>
      <c r="C1300" s="44" t="s">
        <v>1334</v>
      </c>
      <c r="D1300" s="44" t="s">
        <v>1295</v>
      </c>
      <c r="E1300" s="38" t="s">
        <v>1296</v>
      </c>
      <c r="F1300" s="38" t="s">
        <v>1297</v>
      </c>
    </row>
    <row r="1301" spans="1:6">
      <c r="A1301" s="44" t="s">
        <v>2570</v>
      </c>
      <c r="B1301" s="44" t="s">
        <v>1343</v>
      </c>
      <c r="C1301" s="44" t="s">
        <v>1334</v>
      </c>
      <c r="D1301" s="44" t="s">
        <v>1295</v>
      </c>
      <c r="E1301" s="38" t="s">
        <v>1296</v>
      </c>
      <c r="F1301" s="38" t="s">
        <v>1297</v>
      </c>
    </row>
    <row r="1302" spans="1:6">
      <c r="A1302" s="44" t="s">
        <v>2571</v>
      </c>
      <c r="B1302" s="44" t="s">
        <v>1800</v>
      </c>
      <c r="C1302" s="44" t="s">
        <v>1300</v>
      </c>
      <c r="D1302" s="44" t="s">
        <v>1301</v>
      </c>
      <c r="E1302" s="38" t="s">
        <v>1302</v>
      </c>
      <c r="F1302" s="38" t="s">
        <v>1303</v>
      </c>
    </row>
    <row r="1303" spans="1:6">
      <c r="A1303" s="44" t="s">
        <v>2572</v>
      </c>
      <c r="B1303" s="44" t="s">
        <v>1341</v>
      </c>
      <c r="C1303" s="44" t="s">
        <v>1330</v>
      </c>
      <c r="D1303" s="44" t="s">
        <v>1282</v>
      </c>
      <c r="E1303" s="38" t="s">
        <v>1283</v>
      </c>
      <c r="F1303" s="38" t="s">
        <v>1284</v>
      </c>
    </row>
    <row r="1304" spans="1:6">
      <c r="A1304" s="44" t="s">
        <v>2573</v>
      </c>
      <c r="B1304" s="44" t="s">
        <v>1373</v>
      </c>
      <c r="C1304" s="44" t="s">
        <v>1311</v>
      </c>
      <c r="D1304" s="44" t="s">
        <v>1301</v>
      </c>
      <c r="E1304" s="38" t="s">
        <v>1302</v>
      </c>
      <c r="F1304" s="38" t="s">
        <v>1303</v>
      </c>
    </row>
    <row r="1305" spans="1:6">
      <c r="A1305" s="44" t="s">
        <v>2574</v>
      </c>
      <c r="B1305" s="44" t="s">
        <v>1445</v>
      </c>
      <c r="C1305" s="44" t="s">
        <v>1294</v>
      </c>
      <c r="D1305" s="44" t="s">
        <v>1295</v>
      </c>
      <c r="E1305" s="38" t="s">
        <v>1296</v>
      </c>
      <c r="F1305" s="38" t="s">
        <v>1297</v>
      </c>
    </row>
    <row r="1306" spans="1:6">
      <c r="A1306" s="44" t="s">
        <v>2575</v>
      </c>
      <c r="B1306" s="44" t="s">
        <v>1514</v>
      </c>
      <c r="C1306" s="44" t="s">
        <v>1305</v>
      </c>
      <c r="D1306" s="44" t="s">
        <v>1306</v>
      </c>
      <c r="E1306" s="38" t="s">
        <v>1307</v>
      </c>
      <c r="F1306" s="38" t="s">
        <v>1308</v>
      </c>
    </row>
    <row r="1307" spans="1:6">
      <c r="A1307" s="44" t="s">
        <v>2576</v>
      </c>
      <c r="B1307" s="44" t="s">
        <v>1369</v>
      </c>
      <c r="C1307" s="44" t="s">
        <v>1281</v>
      </c>
      <c r="D1307" s="44" t="s">
        <v>1282</v>
      </c>
      <c r="E1307" s="38" t="s">
        <v>1283</v>
      </c>
      <c r="F1307" s="38" t="s">
        <v>1284</v>
      </c>
    </row>
    <row r="1308" spans="1:6">
      <c r="A1308" s="44" t="s">
        <v>2577</v>
      </c>
      <c r="B1308" s="44" t="s">
        <v>1339</v>
      </c>
      <c r="C1308" s="44" t="s">
        <v>1281</v>
      </c>
      <c r="D1308" s="44" t="s">
        <v>1282</v>
      </c>
      <c r="E1308" s="38" t="s">
        <v>1283</v>
      </c>
      <c r="F1308" s="38" t="s">
        <v>1284</v>
      </c>
    </row>
    <row r="1309" spans="1:6">
      <c r="A1309" s="44" t="s">
        <v>2578</v>
      </c>
      <c r="B1309" s="44" t="s">
        <v>1553</v>
      </c>
      <c r="C1309" s="44" t="s">
        <v>1300</v>
      </c>
      <c r="D1309" s="44" t="s">
        <v>1301</v>
      </c>
      <c r="E1309" s="38" t="s">
        <v>1302</v>
      </c>
      <c r="F1309" s="38" t="s">
        <v>1303</v>
      </c>
    </row>
    <row r="1310" spans="1:6">
      <c r="A1310" s="44" t="s">
        <v>2579</v>
      </c>
      <c r="B1310" s="44" t="s">
        <v>1553</v>
      </c>
      <c r="C1310" s="44" t="s">
        <v>1300</v>
      </c>
      <c r="D1310" s="44" t="s">
        <v>1301</v>
      </c>
      <c r="E1310" s="38" t="s">
        <v>1302</v>
      </c>
      <c r="F1310" s="38" t="s">
        <v>1303</v>
      </c>
    </row>
    <row r="1311" spans="1:6">
      <c r="A1311" s="44" t="s">
        <v>2580</v>
      </c>
      <c r="B1311" s="44" t="s">
        <v>1421</v>
      </c>
      <c r="C1311" s="44" t="s">
        <v>1322</v>
      </c>
      <c r="D1311" s="44" t="s">
        <v>1306</v>
      </c>
      <c r="E1311" s="38" t="s">
        <v>1307</v>
      </c>
      <c r="F1311" s="38" t="s">
        <v>1308</v>
      </c>
    </row>
    <row r="1312" spans="1:6">
      <c r="A1312" s="44" t="s">
        <v>2581</v>
      </c>
      <c r="B1312" s="44" t="s">
        <v>1421</v>
      </c>
      <c r="C1312" s="44" t="s">
        <v>1322</v>
      </c>
      <c r="D1312" s="44" t="s">
        <v>1306</v>
      </c>
      <c r="E1312" s="38" t="s">
        <v>1307</v>
      </c>
      <c r="F1312" s="38" t="s">
        <v>1308</v>
      </c>
    </row>
    <row r="1313" spans="1:6">
      <c r="A1313" s="44" t="s">
        <v>2582</v>
      </c>
      <c r="B1313" s="44" t="s">
        <v>1437</v>
      </c>
      <c r="C1313" s="44" t="s">
        <v>1392</v>
      </c>
      <c r="D1313" s="44" t="s">
        <v>1288</v>
      </c>
      <c r="E1313" s="38" t="s">
        <v>1289</v>
      </c>
      <c r="F1313" s="38" t="s">
        <v>1290</v>
      </c>
    </row>
    <row r="1314" spans="1:6">
      <c r="A1314" s="44" t="s">
        <v>2583</v>
      </c>
      <c r="B1314" s="44" t="s">
        <v>1437</v>
      </c>
      <c r="C1314" s="44" t="s">
        <v>1392</v>
      </c>
      <c r="D1314" s="44" t="s">
        <v>1288</v>
      </c>
      <c r="E1314" s="38" t="s">
        <v>1289</v>
      </c>
      <c r="F1314" s="38" t="s">
        <v>1290</v>
      </c>
    </row>
    <row r="1315" spans="1:6">
      <c r="A1315" s="44" t="s">
        <v>2584</v>
      </c>
      <c r="B1315" s="44" t="s">
        <v>1405</v>
      </c>
      <c r="C1315" s="44" t="s">
        <v>1294</v>
      </c>
      <c r="D1315" s="44" t="s">
        <v>1295</v>
      </c>
      <c r="E1315" s="38" t="s">
        <v>1296</v>
      </c>
      <c r="F1315" s="38" t="s">
        <v>1297</v>
      </c>
    </row>
    <row r="1316" spans="1:6">
      <c r="A1316" s="44" t="s">
        <v>2585</v>
      </c>
      <c r="B1316" s="44" t="s">
        <v>1457</v>
      </c>
      <c r="C1316" s="44" t="s">
        <v>1330</v>
      </c>
      <c r="D1316" s="44" t="s">
        <v>1282</v>
      </c>
      <c r="E1316" s="38" t="s">
        <v>1283</v>
      </c>
      <c r="F1316" s="38" t="s">
        <v>1284</v>
      </c>
    </row>
    <row r="1317" spans="1:6">
      <c r="A1317" s="44" t="s">
        <v>2586</v>
      </c>
      <c r="B1317" s="44" t="s">
        <v>1437</v>
      </c>
      <c r="C1317" s="44" t="s">
        <v>1392</v>
      </c>
      <c r="D1317" s="44" t="s">
        <v>1288</v>
      </c>
      <c r="E1317" s="38" t="s">
        <v>1289</v>
      </c>
      <c r="F1317" s="38" t="s">
        <v>1290</v>
      </c>
    </row>
    <row r="1318" spans="1:6">
      <c r="A1318" s="44" t="s">
        <v>2587</v>
      </c>
      <c r="B1318" s="44" t="s">
        <v>1405</v>
      </c>
      <c r="C1318" s="44" t="s">
        <v>1294</v>
      </c>
      <c r="D1318" s="44" t="s">
        <v>1295</v>
      </c>
      <c r="E1318" s="38" t="s">
        <v>1296</v>
      </c>
      <c r="F1318" s="38" t="s">
        <v>1297</v>
      </c>
    </row>
    <row r="1319" spans="1:6">
      <c r="A1319" s="44" t="s">
        <v>2588</v>
      </c>
      <c r="B1319" s="44" t="s">
        <v>1497</v>
      </c>
      <c r="C1319" s="44" t="s">
        <v>1311</v>
      </c>
      <c r="D1319" s="44" t="s">
        <v>1301</v>
      </c>
      <c r="E1319" s="38" t="s">
        <v>1302</v>
      </c>
      <c r="F1319" s="38" t="s">
        <v>1303</v>
      </c>
    </row>
    <row r="1320" spans="1:6">
      <c r="A1320" s="44" t="s">
        <v>2589</v>
      </c>
      <c r="B1320" s="44" t="s">
        <v>1497</v>
      </c>
      <c r="C1320" s="44" t="s">
        <v>1311</v>
      </c>
      <c r="D1320" s="44" t="s">
        <v>1301</v>
      </c>
      <c r="E1320" s="38" t="s">
        <v>1302</v>
      </c>
      <c r="F1320" s="38" t="s">
        <v>1303</v>
      </c>
    </row>
    <row r="1321" spans="1:6">
      <c r="A1321" s="44" t="s">
        <v>2590</v>
      </c>
      <c r="B1321" s="44" t="s">
        <v>1421</v>
      </c>
      <c r="C1321" s="44" t="s">
        <v>1322</v>
      </c>
      <c r="D1321" s="44" t="s">
        <v>1306</v>
      </c>
      <c r="E1321" s="38" t="s">
        <v>1307</v>
      </c>
      <c r="F1321" s="38" t="s">
        <v>1308</v>
      </c>
    </row>
    <row r="1322" spans="1:6">
      <c r="A1322" s="44" t="s">
        <v>933</v>
      </c>
      <c r="B1322" s="44" t="s">
        <v>1828</v>
      </c>
      <c r="C1322" s="44" t="s">
        <v>1311</v>
      </c>
      <c r="D1322" s="44" t="s">
        <v>1301</v>
      </c>
      <c r="E1322" s="38" t="s">
        <v>1302</v>
      </c>
      <c r="F1322" s="38" t="s">
        <v>1303</v>
      </c>
    </row>
    <row r="1323" spans="1:6">
      <c r="A1323" s="44" t="s">
        <v>2591</v>
      </c>
      <c r="B1323" s="44" t="s">
        <v>1828</v>
      </c>
      <c r="C1323" s="44" t="s">
        <v>1311</v>
      </c>
      <c r="D1323" s="44" t="s">
        <v>1301</v>
      </c>
      <c r="E1323" s="38" t="s">
        <v>1302</v>
      </c>
      <c r="F1323" s="38" t="s">
        <v>1303</v>
      </c>
    </row>
    <row r="1324" spans="1:6">
      <c r="A1324" s="44" t="s">
        <v>2592</v>
      </c>
      <c r="B1324" s="44" t="s">
        <v>1347</v>
      </c>
      <c r="C1324" s="44" t="s">
        <v>1348</v>
      </c>
      <c r="D1324" s="44" t="s">
        <v>1295</v>
      </c>
      <c r="E1324" s="38" t="s">
        <v>1296</v>
      </c>
      <c r="F1324" s="38" t="s">
        <v>1297</v>
      </c>
    </row>
    <row r="1325" spans="1:6">
      <c r="A1325" s="44" t="s">
        <v>2593</v>
      </c>
      <c r="B1325" s="44" t="s">
        <v>1345</v>
      </c>
      <c r="C1325" s="44" t="s">
        <v>1305</v>
      </c>
      <c r="D1325" s="44" t="s">
        <v>1306</v>
      </c>
      <c r="E1325" s="38" t="s">
        <v>1307</v>
      </c>
      <c r="F1325" s="38" t="s">
        <v>1308</v>
      </c>
    </row>
    <row r="1326" spans="1:6">
      <c r="A1326" s="44" t="s">
        <v>2594</v>
      </c>
      <c r="B1326" s="44" t="s">
        <v>1329</v>
      </c>
      <c r="C1326" s="44" t="s">
        <v>1330</v>
      </c>
      <c r="D1326" s="44" t="s">
        <v>1282</v>
      </c>
      <c r="E1326" s="38" t="s">
        <v>1283</v>
      </c>
      <c r="F1326" s="38" t="s">
        <v>1284</v>
      </c>
    </row>
    <row r="1327" spans="1:6">
      <c r="A1327" s="44" t="s">
        <v>2595</v>
      </c>
      <c r="B1327" s="44" t="s">
        <v>1076</v>
      </c>
      <c r="C1327" s="44" t="s">
        <v>1305</v>
      </c>
      <c r="D1327" s="44" t="s">
        <v>1306</v>
      </c>
      <c r="E1327" s="38" t="s">
        <v>1307</v>
      </c>
      <c r="F1327" s="38" t="s">
        <v>1308</v>
      </c>
    </row>
    <row r="1328" spans="1:6">
      <c r="A1328" s="44" t="s">
        <v>2596</v>
      </c>
      <c r="B1328" s="44" t="s">
        <v>1405</v>
      </c>
      <c r="C1328" s="44" t="s">
        <v>1294</v>
      </c>
      <c r="D1328" s="44" t="s">
        <v>1295</v>
      </c>
      <c r="E1328" s="38" t="s">
        <v>1296</v>
      </c>
      <c r="F1328" s="38" t="s">
        <v>1297</v>
      </c>
    </row>
    <row r="1329" spans="1:6">
      <c r="A1329" s="44" t="s">
        <v>2597</v>
      </c>
      <c r="B1329" s="44" t="s">
        <v>1388</v>
      </c>
      <c r="C1329" s="44" t="s">
        <v>1389</v>
      </c>
      <c r="D1329" s="44" t="s">
        <v>1295</v>
      </c>
      <c r="E1329" s="38" t="s">
        <v>1296</v>
      </c>
      <c r="F1329" s="38" t="s">
        <v>1297</v>
      </c>
    </row>
    <row r="1330" spans="1:6">
      <c r="A1330" s="44" t="s">
        <v>2598</v>
      </c>
      <c r="B1330" s="44" t="s">
        <v>1493</v>
      </c>
      <c r="C1330" s="44" t="s">
        <v>1287</v>
      </c>
      <c r="D1330" s="44" t="s">
        <v>1288</v>
      </c>
      <c r="E1330" s="38" t="s">
        <v>1289</v>
      </c>
      <c r="F1330" s="38" t="s">
        <v>1290</v>
      </c>
    </row>
    <row r="1331" spans="1:6">
      <c r="A1331" s="44" t="s">
        <v>2599</v>
      </c>
      <c r="B1331" s="44" t="s">
        <v>1292</v>
      </c>
      <c r="C1331" s="44" t="s">
        <v>1287</v>
      </c>
      <c r="D1331" s="44" t="s">
        <v>1288</v>
      </c>
      <c r="E1331" s="38" t="s">
        <v>1289</v>
      </c>
      <c r="F1331" s="38" t="s">
        <v>1290</v>
      </c>
    </row>
    <row r="1332" spans="1:6">
      <c r="A1332" s="44" t="s">
        <v>2600</v>
      </c>
      <c r="B1332" s="44" t="s">
        <v>1292</v>
      </c>
      <c r="C1332" s="44" t="s">
        <v>1287</v>
      </c>
      <c r="D1332" s="44" t="s">
        <v>1288</v>
      </c>
      <c r="E1332" s="38" t="s">
        <v>1289</v>
      </c>
      <c r="F1332" s="38" t="s">
        <v>1290</v>
      </c>
    </row>
    <row r="1333" spans="1:6">
      <c r="A1333" s="44" t="s">
        <v>2601</v>
      </c>
      <c r="B1333" s="44" t="s">
        <v>1341</v>
      </c>
      <c r="C1333" s="44" t="s">
        <v>1330</v>
      </c>
      <c r="D1333" s="44" t="s">
        <v>1282</v>
      </c>
      <c r="E1333" s="38" t="s">
        <v>1283</v>
      </c>
      <c r="F1333" s="38" t="s">
        <v>1284</v>
      </c>
    </row>
    <row r="1334" spans="1:6">
      <c r="A1334" s="44" t="s">
        <v>2602</v>
      </c>
      <c r="B1334" s="44" t="s">
        <v>1565</v>
      </c>
      <c r="C1334" s="44" t="s">
        <v>1305</v>
      </c>
      <c r="D1334" s="44" t="s">
        <v>1306</v>
      </c>
      <c r="E1334" s="38" t="s">
        <v>1307</v>
      </c>
      <c r="F1334" s="38" t="s">
        <v>1308</v>
      </c>
    </row>
    <row r="1335" spans="1:6">
      <c r="A1335" s="44" t="s">
        <v>1445</v>
      </c>
      <c r="B1335" s="44" t="s">
        <v>1445</v>
      </c>
      <c r="C1335" s="44" t="s">
        <v>1294</v>
      </c>
      <c r="D1335" s="44" t="s">
        <v>1295</v>
      </c>
      <c r="E1335" s="38" t="s">
        <v>1296</v>
      </c>
      <c r="F1335" s="38" t="s">
        <v>1297</v>
      </c>
    </row>
    <row r="1336" spans="1:6">
      <c r="A1336" s="44" t="s">
        <v>2603</v>
      </c>
      <c r="B1336" s="44" t="s">
        <v>1445</v>
      </c>
      <c r="C1336" s="44" t="s">
        <v>1294</v>
      </c>
      <c r="D1336" s="44" t="s">
        <v>1295</v>
      </c>
      <c r="E1336" s="38" t="s">
        <v>1296</v>
      </c>
      <c r="F1336" s="38" t="s">
        <v>1297</v>
      </c>
    </row>
    <row r="1337" spans="1:6">
      <c r="A1337" s="44" t="s">
        <v>2604</v>
      </c>
      <c r="B1337" s="44" t="s">
        <v>1411</v>
      </c>
      <c r="C1337" s="44" t="s">
        <v>1392</v>
      </c>
      <c r="D1337" s="44" t="s">
        <v>1288</v>
      </c>
      <c r="E1337" s="38" t="s">
        <v>1289</v>
      </c>
      <c r="F1337" s="38" t="s">
        <v>1290</v>
      </c>
    </row>
    <row r="1338" spans="1:6">
      <c r="A1338" s="44" t="s">
        <v>2605</v>
      </c>
      <c r="B1338" s="44" t="s">
        <v>1535</v>
      </c>
      <c r="C1338" s="44" t="s">
        <v>1330</v>
      </c>
      <c r="D1338" s="44" t="s">
        <v>1282</v>
      </c>
      <c r="E1338" s="38" t="s">
        <v>1283</v>
      </c>
      <c r="F1338" s="38" t="s">
        <v>1284</v>
      </c>
    </row>
    <row r="1339" spans="1:6">
      <c r="A1339" s="44" t="s">
        <v>2606</v>
      </c>
      <c r="B1339" s="44" t="s">
        <v>1405</v>
      </c>
      <c r="C1339" s="44" t="s">
        <v>1294</v>
      </c>
      <c r="D1339" s="44" t="s">
        <v>1295</v>
      </c>
      <c r="E1339" s="38" t="s">
        <v>1296</v>
      </c>
      <c r="F1339" s="38" t="s">
        <v>1297</v>
      </c>
    </row>
    <row r="1340" spans="1:6">
      <c r="A1340" s="44" t="s">
        <v>1587</v>
      </c>
      <c r="B1340" s="44" t="s">
        <v>1587</v>
      </c>
      <c r="C1340" s="44" t="s">
        <v>1389</v>
      </c>
      <c r="D1340" s="44" t="s">
        <v>1295</v>
      </c>
      <c r="E1340" s="38" t="s">
        <v>1296</v>
      </c>
      <c r="F1340" s="38" t="s">
        <v>1297</v>
      </c>
    </row>
    <row r="1341" spans="1:6">
      <c r="A1341" s="44" t="s">
        <v>2607</v>
      </c>
      <c r="B1341" s="44" t="s">
        <v>1585</v>
      </c>
      <c r="C1341" s="44" t="s">
        <v>1322</v>
      </c>
      <c r="D1341" s="44" t="s">
        <v>1306</v>
      </c>
      <c r="E1341" s="38" t="s">
        <v>1307</v>
      </c>
      <c r="F1341" s="38" t="s">
        <v>1308</v>
      </c>
    </row>
    <row r="1342" spans="1:6">
      <c r="A1342" s="44" t="s">
        <v>2608</v>
      </c>
      <c r="B1342" s="44" t="s">
        <v>1375</v>
      </c>
      <c r="C1342" s="44" t="s">
        <v>1281</v>
      </c>
      <c r="D1342" s="44" t="s">
        <v>1282</v>
      </c>
      <c r="E1342" s="38" t="s">
        <v>1283</v>
      </c>
      <c r="F1342" s="38" t="s">
        <v>1284</v>
      </c>
    </row>
    <row r="1343" spans="1:6">
      <c r="A1343" s="44" t="s">
        <v>2609</v>
      </c>
      <c r="B1343" s="44" t="s">
        <v>1347</v>
      </c>
      <c r="C1343" s="44" t="s">
        <v>1348</v>
      </c>
      <c r="D1343" s="44" t="s">
        <v>1295</v>
      </c>
      <c r="E1343" s="38" t="s">
        <v>1296</v>
      </c>
      <c r="F1343" s="38" t="s">
        <v>1297</v>
      </c>
    </row>
    <row r="1344" spans="1:6">
      <c r="A1344" s="44" t="s">
        <v>2610</v>
      </c>
      <c r="B1344" s="44" t="s">
        <v>1612</v>
      </c>
      <c r="C1344" s="44" t="s">
        <v>1294</v>
      </c>
      <c r="D1344" s="44" t="s">
        <v>1295</v>
      </c>
      <c r="E1344" s="38" t="s">
        <v>1296</v>
      </c>
      <c r="F1344" s="38" t="s">
        <v>1297</v>
      </c>
    </row>
    <row r="1345" spans="1:6">
      <c r="A1345" s="44" t="s">
        <v>2611</v>
      </c>
      <c r="B1345" s="44" t="s">
        <v>1411</v>
      </c>
      <c r="C1345" s="44" t="s">
        <v>1392</v>
      </c>
      <c r="D1345" s="44" t="s">
        <v>1288</v>
      </c>
      <c r="E1345" s="38" t="s">
        <v>1289</v>
      </c>
      <c r="F1345" s="38" t="s">
        <v>1290</v>
      </c>
    </row>
    <row r="1346" spans="1:6">
      <c r="A1346" s="44" t="s">
        <v>2612</v>
      </c>
      <c r="B1346" s="44" t="s">
        <v>1341</v>
      </c>
      <c r="C1346" s="44" t="s">
        <v>1330</v>
      </c>
      <c r="D1346" s="44" t="s">
        <v>1282</v>
      </c>
      <c r="E1346" s="38" t="s">
        <v>1283</v>
      </c>
      <c r="F1346" s="38" t="s">
        <v>1284</v>
      </c>
    </row>
    <row r="1347" spans="1:6">
      <c r="A1347" s="44" t="s">
        <v>2613</v>
      </c>
      <c r="B1347" s="44" t="s">
        <v>1375</v>
      </c>
      <c r="C1347" s="44" t="s">
        <v>1281</v>
      </c>
      <c r="D1347" s="44" t="s">
        <v>1282</v>
      </c>
      <c r="E1347" s="38" t="s">
        <v>1283</v>
      </c>
      <c r="F1347" s="38" t="s">
        <v>1284</v>
      </c>
    </row>
    <row r="1348" spans="1:6">
      <c r="A1348" s="44" t="s">
        <v>2614</v>
      </c>
      <c r="B1348" s="44" t="s">
        <v>1385</v>
      </c>
      <c r="C1348" s="44" t="s">
        <v>1300</v>
      </c>
      <c r="D1348" s="44" t="s">
        <v>1301</v>
      </c>
      <c r="E1348" s="38" t="s">
        <v>1302</v>
      </c>
      <c r="F1348" s="38" t="s">
        <v>1303</v>
      </c>
    </row>
    <row r="1349" spans="1:6">
      <c r="A1349" s="44" t="s">
        <v>2615</v>
      </c>
      <c r="B1349" s="44" t="s">
        <v>1610</v>
      </c>
      <c r="C1349" s="44" t="s">
        <v>1300</v>
      </c>
      <c r="D1349" s="44" t="s">
        <v>1301</v>
      </c>
      <c r="E1349" s="38" t="s">
        <v>1302</v>
      </c>
      <c r="F1349" s="38" t="s">
        <v>1303</v>
      </c>
    </row>
    <row r="1350" spans="1:6">
      <c r="A1350" s="44" t="s">
        <v>2616</v>
      </c>
      <c r="B1350" s="44" t="s">
        <v>1345</v>
      </c>
      <c r="C1350" s="44" t="s">
        <v>1305</v>
      </c>
      <c r="D1350" s="44" t="s">
        <v>1306</v>
      </c>
      <c r="E1350" s="38" t="s">
        <v>1307</v>
      </c>
      <c r="F1350" s="38" t="s">
        <v>1308</v>
      </c>
    </row>
    <row r="1351" spans="1:6">
      <c r="A1351" s="44" t="s">
        <v>2617</v>
      </c>
      <c r="B1351" s="44" t="s">
        <v>1533</v>
      </c>
      <c r="C1351" s="44" t="s">
        <v>1334</v>
      </c>
      <c r="D1351" s="44" t="s">
        <v>1295</v>
      </c>
      <c r="E1351" s="38" t="s">
        <v>1296</v>
      </c>
      <c r="F1351" s="38" t="s">
        <v>1297</v>
      </c>
    </row>
    <row r="1352" spans="1:6">
      <c r="A1352" s="44" t="s">
        <v>2618</v>
      </c>
      <c r="B1352" s="44" t="s">
        <v>1369</v>
      </c>
      <c r="C1352" s="44" t="s">
        <v>1281</v>
      </c>
      <c r="D1352" s="44" t="s">
        <v>1282</v>
      </c>
      <c r="E1352" s="38" t="s">
        <v>1283</v>
      </c>
      <c r="F1352" s="38" t="s">
        <v>1284</v>
      </c>
    </row>
    <row r="1353" spans="1:6">
      <c r="A1353" s="44" t="s">
        <v>2619</v>
      </c>
      <c r="B1353" s="44" t="s">
        <v>1388</v>
      </c>
      <c r="C1353" s="44" t="s">
        <v>1389</v>
      </c>
      <c r="D1353" s="44" t="s">
        <v>1295</v>
      </c>
      <c r="E1353" s="38" t="s">
        <v>1296</v>
      </c>
      <c r="F1353" s="38" t="s">
        <v>1297</v>
      </c>
    </row>
    <row r="1354" spans="1:6">
      <c r="A1354" s="44" t="s">
        <v>2620</v>
      </c>
      <c r="B1354" s="44" t="s">
        <v>1482</v>
      </c>
      <c r="C1354" s="44" t="s">
        <v>1334</v>
      </c>
      <c r="D1354" s="44" t="s">
        <v>1295</v>
      </c>
      <c r="E1354" s="38" t="s">
        <v>1296</v>
      </c>
      <c r="F1354" s="38" t="s">
        <v>1297</v>
      </c>
    </row>
    <row r="1355" spans="1:6">
      <c r="A1355" s="44" t="s">
        <v>2621</v>
      </c>
      <c r="B1355" s="44" t="s">
        <v>1310</v>
      </c>
      <c r="C1355" s="44" t="s">
        <v>1311</v>
      </c>
      <c r="D1355" s="44" t="s">
        <v>1301</v>
      </c>
      <c r="E1355" s="38" t="s">
        <v>1302</v>
      </c>
      <c r="F1355" s="38" t="s">
        <v>1303</v>
      </c>
    </row>
    <row r="1356" spans="1:6">
      <c r="A1356" s="44" t="s">
        <v>1321</v>
      </c>
      <c r="B1356" s="44" t="s">
        <v>1321</v>
      </c>
      <c r="C1356" s="44" t="s">
        <v>1322</v>
      </c>
      <c r="D1356" s="44" t="s">
        <v>1306</v>
      </c>
      <c r="E1356" s="38" t="s">
        <v>1307</v>
      </c>
      <c r="F1356" s="38" t="s">
        <v>1308</v>
      </c>
    </row>
    <row r="1357" spans="1:6">
      <c r="A1357" s="44" t="s">
        <v>2622</v>
      </c>
      <c r="B1357" s="44" t="s">
        <v>1321</v>
      </c>
      <c r="C1357" s="44" t="s">
        <v>1322</v>
      </c>
      <c r="D1357" s="44" t="s">
        <v>1306</v>
      </c>
      <c r="E1357" s="38" t="s">
        <v>1307</v>
      </c>
      <c r="F1357" s="38" t="s">
        <v>1308</v>
      </c>
    </row>
    <row r="1358" spans="1:6">
      <c r="A1358" s="44" t="s">
        <v>2623</v>
      </c>
      <c r="B1358" s="44" t="s">
        <v>1551</v>
      </c>
      <c r="C1358" s="44" t="s">
        <v>1311</v>
      </c>
      <c r="D1358" s="44" t="s">
        <v>1301</v>
      </c>
      <c r="E1358" s="38" t="s">
        <v>1302</v>
      </c>
      <c r="F1358" s="38" t="s">
        <v>1303</v>
      </c>
    </row>
    <row r="1359" spans="1:6">
      <c r="A1359" s="44" t="s">
        <v>2624</v>
      </c>
      <c r="B1359" s="44" t="s">
        <v>1551</v>
      </c>
      <c r="C1359" s="44" t="s">
        <v>1311</v>
      </c>
      <c r="D1359" s="44" t="s">
        <v>1301</v>
      </c>
      <c r="E1359" s="38" t="s">
        <v>1302</v>
      </c>
      <c r="F1359" s="38" t="s">
        <v>1303</v>
      </c>
    </row>
    <row r="1360" spans="1:6">
      <c r="A1360" s="44" t="s">
        <v>2625</v>
      </c>
      <c r="B1360" s="44" t="s">
        <v>1333</v>
      </c>
      <c r="C1360" s="44" t="s">
        <v>1334</v>
      </c>
      <c r="D1360" s="44" t="s">
        <v>1295</v>
      </c>
      <c r="E1360" s="38" t="s">
        <v>1296</v>
      </c>
      <c r="F1360" s="38" t="s">
        <v>1297</v>
      </c>
    </row>
    <row r="1361" spans="1:6">
      <c r="A1361" s="44" t="s">
        <v>2626</v>
      </c>
      <c r="B1361" s="44" t="s">
        <v>1427</v>
      </c>
      <c r="C1361" s="44" t="s">
        <v>1287</v>
      </c>
      <c r="D1361" s="44" t="s">
        <v>1288</v>
      </c>
      <c r="E1361" s="38" t="s">
        <v>1289</v>
      </c>
      <c r="F1361" s="38" t="s">
        <v>1290</v>
      </c>
    </row>
    <row r="1362" spans="1:6">
      <c r="A1362" s="44" t="s">
        <v>2627</v>
      </c>
      <c r="B1362" s="44" t="s">
        <v>1774</v>
      </c>
      <c r="C1362" s="44" t="s">
        <v>1311</v>
      </c>
      <c r="D1362" s="44" t="s">
        <v>1301</v>
      </c>
      <c r="E1362" s="38" t="s">
        <v>1302</v>
      </c>
      <c r="F1362" s="38" t="s">
        <v>1303</v>
      </c>
    </row>
    <row r="1363" spans="1:6">
      <c r="A1363" s="44" t="s">
        <v>2628</v>
      </c>
      <c r="B1363" s="44" t="s">
        <v>1380</v>
      </c>
      <c r="C1363" s="44" t="s">
        <v>1305</v>
      </c>
      <c r="D1363" s="44" t="s">
        <v>1306</v>
      </c>
      <c r="E1363" s="38" t="s">
        <v>1307</v>
      </c>
      <c r="F1363" s="38" t="s">
        <v>1308</v>
      </c>
    </row>
    <row r="1364" spans="1:6">
      <c r="A1364" s="44" t="s">
        <v>2629</v>
      </c>
      <c r="B1364" s="44" t="s">
        <v>1380</v>
      </c>
      <c r="C1364" s="44" t="s">
        <v>1305</v>
      </c>
      <c r="D1364" s="44" t="s">
        <v>1306</v>
      </c>
      <c r="E1364" s="38" t="s">
        <v>1307</v>
      </c>
      <c r="F1364" s="38" t="s">
        <v>1308</v>
      </c>
    </row>
    <row r="1365" spans="1:6">
      <c r="A1365" s="44" t="s">
        <v>2630</v>
      </c>
      <c r="B1365" s="44" t="s">
        <v>1445</v>
      </c>
      <c r="C1365" s="44" t="s">
        <v>1294</v>
      </c>
      <c r="D1365" s="44" t="s">
        <v>1295</v>
      </c>
      <c r="E1365" s="38" t="s">
        <v>1296</v>
      </c>
      <c r="F1365" s="38" t="s">
        <v>1297</v>
      </c>
    </row>
    <row r="1366" spans="1:6">
      <c r="A1366" s="44" t="s">
        <v>2631</v>
      </c>
      <c r="B1366" s="44" t="s">
        <v>1553</v>
      </c>
      <c r="C1366" s="44" t="s">
        <v>1300</v>
      </c>
      <c r="D1366" s="44" t="s">
        <v>1301</v>
      </c>
      <c r="E1366" s="38" t="s">
        <v>1302</v>
      </c>
      <c r="F1366" s="38" t="s">
        <v>1303</v>
      </c>
    </row>
    <row r="1367" spans="1:6">
      <c r="A1367" s="44" t="s">
        <v>1535</v>
      </c>
      <c r="B1367" s="44" t="s">
        <v>1535</v>
      </c>
      <c r="C1367" s="44" t="s">
        <v>1330</v>
      </c>
      <c r="D1367" s="44" t="s">
        <v>1282</v>
      </c>
      <c r="E1367" s="38" t="s">
        <v>1283</v>
      </c>
      <c r="F1367" s="38" t="s">
        <v>1284</v>
      </c>
    </row>
    <row r="1368" spans="1:6">
      <c r="A1368" s="44" t="s">
        <v>936</v>
      </c>
      <c r="B1368" s="44" t="s">
        <v>1393</v>
      </c>
      <c r="C1368" s="44" t="s">
        <v>1311</v>
      </c>
      <c r="D1368" s="44" t="s">
        <v>1301</v>
      </c>
      <c r="E1368" s="38" t="s">
        <v>1302</v>
      </c>
      <c r="F1368" s="38" t="s">
        <v>1303</v>
      </c>
    </row>
    <row r="1369" spans="1:6">
      <c r="A1369" s="44" t="s">
        <v>2632</v>
      </c>
      <c r="B1369" s="44" t="s">
        <v>1519</v>
      </c>
      <c r="C1369" s="44" t="s">
        <v>1327</v>
      </c>
      <c r="D1369" s="44" t="s">
        <v>1288</v>
      </c>
      <c r="E1369" s="38" t="s">
        <v>1289</v>
      </c>
      <c r="F1369" s="38" t="s">
        <v>1290</v>
      </c>
    </row>
    <row r="1370" spans="1:6">
      <c r="A1370" s="44" t="s">
        <v>2633</v>
      </c>
      <c r="B1370" s="44" t="s">
        <v>1427</v>
      </c>
      <c r="C1370" s="44" t="s">
        <v>1287</v>
      </c>
      <c r="D1370" s="44" t="s">
        <v>1288</v>
      </c>
      <c r="E1370" s="38" t="s">
        <v>1289</v>
      </c>
      <c r="F1370" s="38" t="s">
        <v>1290</v>
      </c>
    </row>
    <row r="1371" spans="1:6">
      <c r="A1371" s="44" t="s">
        <v>2634</v>
      </c>
      <c r="B1371" s="44" t="s">
        <v>1315</v>
      </c>
      <c r="C1371" s="44" t="s">
        <v>1316</v>
      </c>
      <c r="D1371" s="44" t="s">
        <v>1317</v>
      </c>
      <c r="E1371" s="38" t="s">
        <v>1318</v>
      </c>
      <c r="F1371" s="38" t="s">
        <v>1319</v>
      </c>
    </row>
    <row r="1372" spans="1:6">
      <c r="A1372" s="44" t="s">
        <v>2635</v>
      </c>
      <c r="B1372" s="44" t="s">
        <v>1333</v>
      </c>
      <c r="C1372" s="44" t="s">
        <v>1334</v>
      </c>
      <c r="D1372" s="44" t="s">
        <v>1295</v>
      </c>
      <c r="E1372" s="38" t="s">
        <v>1296</v>
      </c>
      <c r="F1372" s="38" t="s">
        <v>1297</v>
      </c>
    </row>
    <row r="1373" spans="1:6">
      <c r="A1373" s="44" t="s">
        <v>2636</v>
      </c>
      <c r="B1373" s="44" t="s">
        <v>1459</v>
      </c>
      <c r="C1373" s="44" t="s">
        <v>1281</v>
      </c>
      <c r="D1373" s="44" t="s">
        <v>1282</v>
      </c>
      <c r="E1373" s="38" t="s">
        <v>1283</v>
      </c>
      <c r="F1373" s="38" t="s">
        <v>1284</v>
      </c>
    </row>
    <row r="1374" spans="1:6">
      <c r="A1374" s="44" t="s">
        <v>2637</v>
      </c>
      <c r="B1374" s="44" t="s">
        <v>1774</v>
      </c>
      <c r="C1374" s="44" t="s">
        <v>1311</v>
      </c>
      <c r="D1374" s="44" t="s">
        <v>1301</v>
      </c>
      <c r="E1374" s="38" t="s">
        <v>1302</v>
      </c>
      <c r="F1374" s="38" t="s">
        <v>1303</v>
      </c>
    </row>
    <row r="1375" spans="1:6">
      <c r="A1375" s="44" t="s">
        <v>2638</v>
      </c>
      <c r="B1375" s="44" t="s">
        <v>1333</v>
      </c>
      <c r="C1375" s="44" t="s">
        <v>1334</v>
      </c>
      <c r="D1375" s="44" t="s">
        <v>1295</v>
      </c>
      <c r="E1375" s="38" t="s">
        <v>1296</v>
      </c>
      <c r="F1375" s="38" t="s">
        <v>1297</v>
      </c>
    </row>
    <row r="1376" spans="1:6">
      <c r="A1376" s="44" t="s">
        <v>2639</v>
      </c>
      <c r="B1376" s="44" t="s">
        <v>1347</v>
      </c>
      <c r="C1376" s="44" t="s">
        <v>1348</v>
      </c>
      <c r="D1376" s="44" t="s">
        <v>1295</v>
      </c>
      <c r="E1376" s="38" t="s">
        <v>1296</v>
      </c>
      <c r="F1376" s="38" t="s">
        <v>1297</v>
      </c>
    </row>
    <row r="1377" spans="1:6">
      <c r="A1377" s="44" t="s">
        <v>2640</v>
      </c>
      <c r="B1377" s="44" t="s">
        <v>1533</v>
      </c>
      <c r="C1377" s="44" t="s">
        <v>1334</v>
      </c>
      <c r="D1377" s="44" t="s">
        <v>1295</v>
      </c>
      <c r="E1377" s="38" t="s">
        <v>1296</v>
      </c>
      <c r="F1377" s="38" t="s">
        <v>1297</v>
      </c>
    </row>
    <row r="1378" spans="1:6">
      <c r="A1378" s="44" t="s">
        <v>2641</v>
      </c>
      <c r="B1378" s="44" t="s">
        <v>1359</v>
      </c>
      <c r="C1378" s="44" t="s">
        <v>1311</v>
      </c>
      <c r="D1378" s="44" t="s">
        <v>1301</v>
      </c>
      <c r="E1378" s="38" t="s">
        <v>1302</v>
      </c>
      <c r="F1378" s="38" t="s">
        <v>1303</v>
      </c>
    </row>
    <row r="1379" spans="1:6">
      <c r="A1379" s="44" t="s">
        <v>2642</v>
      </c>
      <c r="B1379" s="44" t="s">
        <v>1333</v>
      </c>
      <c r="C1379" s="44" t="s">
        <v>1334</v>
      </c>
      <c r="D1379" s="44" t="s">
        <v>1295</v>
      </c>
      <c r="E1379" s="38" t="s">
        <v>1296</v>
      </c>
      <c r="F1379" s="38" t="s">
        <v>1297</v>
      </c>
    </row>
    <row r="1380" spans="1:6">
      <c r="A1380" s="44" t="s">
        <v>2643</v>
      </c>
      <c r="B1380" s="44" t="s">
        <v>1347</v>
      </c>
      <c r="C1380" s="44" t="s">
        <v>1348</v>
      </c>
      <c r="D1380" s="44" t="s">
        <v>1295</v>
      </c>
      <c r="E1380" s="38" t="s">
        <v>1296</v>
      </c>
      <c r="F1380" s="38" t="s">
        <v>1297</v>
      </c>
    </row>
    <row r="1381" spans="1:6">
      <c r="A1381" s="44" t="s">
        <v>2644</v>
      </c>
      <c r="B1381" s="44" t="s">
        <v>1347</v>
      </c>
      <c r="C1381" s="44" t="s">
        <v>1348</v>
      </c>
      <c r="D1381" s="44" t="s">
        <v>1295</v>
      </c>
      <c r="E1381" s="38" t="s">
        <v>1296</v>
      </c>
      <c r="F1381" s="38" t="s">
        <v>1297</v>
      </c>
    </row>
    <row r="1382" spans="1:6">
      <c r="A1382" s="44" t="s">
        <v>2645</v>
      </c>
      <c r="B1382" s="44" t="s">
        <v>1293</v>
      </c>
      <c r="C1382" s="44" t="s">
        <v>1294</v>
      </c>
      <c r="D1382" s="44" t="s">
        <v>1295</v>
      </c>
      <c r="E1382" s="38" t="s">
        <v>1296</v>
      </c>
      <c r="F1382" s="38" t="s">
        <v>1297</v>
      </c>
    </row>
    <row r="1383" spans="1:6">
      <c r="A1383" s="44" t="s">
        <v>2646</v>
      </c>
      <c r="B1383" s="44" t="s">
        <v>1388</v>
      </c>
      <c r="C1383" s="44" t="s">
        <v>1389</v>
      </c>
      <c r="D1383" s="44" t="s">
        <v>1295</v>
      </c>
      <c r="E1383" s="38" t="s">
        <v>1296</v>
      </c>
      <c r="F1383" s="38" t="s">
        <v>1297</v>
      </c>
    </row>
    <row r="1384" spans="1:6">
      <c r="A1384" s="44" t="s">
        <v>2647</v>
      </c>
      <c r="B1384" s="44" t="s">
        <v>1495</v>
      </c>
      <c r="C1384" s="44" t="s">
        <v>1281</v>
      </c>
      <c r="D1384" s="44" t="s">
        <v>1282</v>
      </c>
      <c r="E1384" s="38" t="s">
        <v>1283</v>
      </c>
      <c r="F1384" s="38" t="s">
        <v>1284</v>
      </c>
    </row>
    <row r="1385" spans="1:6">
      <c r="A1385" s="44" t="s">
        <v>2648</v>
      </c>
      <c r="B1385" s="44" t="s">
        <v>1427</v>
      </c>
      <c r="C1385" s="44" t="s">
        <v>1287</v>
      </c>
      <c r="D1385" s="44" t="s">
        <v>1288</v>
      </c>
      <c r="E1385" s="38" t="s">
        <v>1289</v>
      </c>
      <c r="F1385" s="38" t="s">
        <v>1290</v>
      </c>
    </row>
    <row r="1386" spans="1:6">
      <c r="A1386" s="44" t="s">
        <v>2649</v>
      </c>
      <c r="B1386" s="44" t="s">
        <v>1427</v>
      </c>
      <c r="C1386" s="44" t="s">
        <v>1287</v>
      </c>
      <c r="D1386" s="44" t="s">
        <v>1288</v>
      </c>
      <c r="E1386" s="38" t="s">
        <v>1289</v>
      </c>
      <c r="F1386" s="38" t="s">
        <v>1290</v>
      </c>
    </row>
    <row r="1387" spans="1:6">
      <c r="A1387" s="44" t="s">
        <v>2650</v>
      </c>
      <c r="B1387" s="44" t="s">
        <v>1399</v>
      </c>
      <c r="C1387" s="44" t="s">
        <v>1305</v>
      </c>
      <c r="D1387" s="44" t="s">
        <v>1306</v>
      </c>
      <c r="E1387" s="38" t="s">
        <v>1307</v>
      </c>
      <c r="F1387" s="38" t="s">
        <v>1308</v>
      </c>
    </row>
    <row r="1388" spans="1:6">
      <c r="A1388" s="44" t="s">
        <v>2651</v>
      </c>
      <c r="B1388" s="44" t="s">
        <v>1369</v>
      </c>
      <c r="C1388" s="44" t="s">
        <v>1281</v>
      </c>
      <c r="D1388" s="44" t="s">
        <v>1282</v>
      </c>
      <c r="E1388" s="38" t="s">
        <v>1283</v>
      </c>
      <c r="F1388" s="38" t="s">
        <v>1284</v>
      </c>
    </row>
    <row r="1389" spans="1:6">
      <c r="A1389" s="44" t="s">
        <v>2652</v>
      </c>
      <c r="B1389" s="44" t="s">
        <v>1535</v>
      </c>
      <c r="C1389" s="44" t="s">
        <v>1330</v>
      </c>
      <c r="D1389" s="44" t="s">
        <v>1282</v>
      </c>
      <c r="E1389" s="38" t="s">
        <v>1283</v>
      </c>
      <c r="F1389" s="38" t="s">
        <v>1284</v>
      </c>
    </row>
    <row r="1390" spans="1:6">
      <c r="A1390" s="44" t="s">
        <v>2653</v>
      </c>
      <c r="B1390" s="44" t="s">
        <v>1535</v>
      </c>
      <c r="C1390" s="44" t="s">
        <v>1330</v>
      </c>
      <c r="D1390" s="44" t="s">
        <v>1282</v>
      </c>
      <c r="E1390" s="38" t="s">
        <v>1283</v>
      </c>
      <c r="F1390" s="38" t="s">
        <v>1284</v>
      </c>
    </row>
    <row r="1391" spans="1:6">
      <c r="A1391" s="44" t="s">
        <v>1517</v>
      </c>
      <c r="B1391" s="44" t="s">
        <v>1517</v>
      </c>
      <c r="C1391" s="44" t="s">
        <v>1334</v>
      </c>
      <c r="D1391" s="44" t="s">
        <v>1295</v>
      </c>
      <c r="E1391" s="38" t="s">
        <v>1296</v>
      </c>
      <c r="F1391" s="38" t="s">
        <v>1297</v>
      </c>
    </row>
    <row r="1392" spans="1:6">
      <c r="A1392" s="44" t="s">
        <v>2654</v>
      </c>
      <c r="B1392" s="44" t="s">
        <v>1459</v>
      </c>
      <c r="C1392" s="44" t="s">
        <v>1281</v>
      </c>
      <c r="D1392" s="44" t="s">
        <v>1282</v>
      </c>
      <c r="E1392" s="38" t="s">
        <v>1283</v>
      </c>
      <c r="F1392" s="38" t="s">
        <v>1284</v>
      </c>
    </row>
    <row r="1393" spans="1:6">
      <c r="A1393" s="44" t="s">
        <v>2655</v>
      </c>
      <c r="B1393" s="44" t="s">
        <v>1459</v>
      </c>
      <c r="C1393" s="44" t="s">
        <v>1281</v>
      </c>
      <c r="D1393" s="44" t="s">
        <v>1282</v>
      </c>
      <c r="E1393" s="38" t="s">
        <v>1283</v>
      </c>
      <c r="F1393" s="38" t="s">
        <v>1284</v>
      </c>
    </row>
    <row r="1394" spans="1:6">
      <c r="A1394" s="44" t="s">
        <v>2656</v>
      </c>
      <c r="B1394" s="44" t="s">
        <v>1680</v>
      </c>
      <c r="C1394" s="44" t="s">
        <v>1294</v>
      </c>
      <c r="D1394" s="44" t="s">
        <v>1295</v>
      </c>
      <c r="E1394" s="38" t="s">
        <v>1296</v>
      </c>
      <c r="F1394" s="38" t="s">
        <v>1297</v>
      </c>
    </row>
    <row r="1395" spans="1:6">
      <c r="A1395" s="44" t="s">
        <v>2657</v>
      </c>
      <c r="B1395" s="44" t="s">
        <v>1551</v>
      </c>
      <c r="C1395" s="44" t="s">
        <v>1311</v>
      </c>
      <c r="D1395" s="44" t="s">
        <v>1301</v>
      </c>
      <c r="E1395" s="38" t="s">
        <v>1302</v>
      </c>
      <c r="F1395" s="38" t="s">
        <v>1303</v>
      </c>
    </row>
    <row r="1396" spans="1:6">
      <c r="A1396" s="44" t="s">
        <v>2658</v>
      </c>
      <c r="B1396" s="44" t="s">
        <v>1315</v>
      </c>
      <c r="C1396" s="44" t="s">
        <v>1316</v>
      </c>
      <c r="D1396" s="44" t="s">
        <v>1317</v>
      </c>
      <c r="E1396" s="38" t="s">
        <v>1318</v>
      </c>
      <c r="F1396" s="38" t="s">
        <v>1319</v>
      </c>
    </row>
    <row r="1397" spans="1:6">
      <c r="A1397" s="44" t="s">
        <v>2659</v>
      </c>
      <c r="B1397" s="44" t="s">
        <v>1472</v>
      </c>
      <c r="C1397" s="44" t="s">
        <v>1305</v>
      </c>
      <c r="D1397" s="44" t="s">
        <v>1306</v>
      </c>
      <c r="E1397" s="38" t="s">
        <v>1307</v>
      </c>
      <c r="F1397" s="38" t="s">
        <v>1308</v>
      </c>
    </row>
    <row r="1398" spans="1:6">
      <c r="A1398" s="44" t="s">
        <v>2660</v>
      </c>
      <c r="B1398" s="44" t="s">
        <v>1416</v>
      </c>
      <c r="C1398" s="44" t="s">
        <v>1327</v>
      </c>
      <c r="D1398" s="44" t="s">
        <v>1288</v>
      </c>
      <c r="E1398" s="38" t="s">
        <v>1289</v>
      </c>
      <c r="F1398" s="38" t="s">
        <v>1290</v>
      </c>
    </row>
    <row r="1399" spans="1:6">
      <c r="A1399" s="44" t="s">
        <v>2661</v>
      </c>
      <c r="B1399" s="44" t="s">
        <v>1321</v>
      </c>
      <c r="C1399" s="44" t="s">
        <v>1322</v>
      </c>
      <c r="D1399" s="44" t="s">
        <v>1306</v>
      </c>
      <c r="E1399" s="38" t="s">
        <v>1307</v>
      </c>
      <c r="F1399" s="38" t="s">
        <v>1308</v>
      </c>
    </row>
    <row r="1400" spans="1:6">
      <c r="A1400" s="44" t="s">
        <v>2662</v>
      </c>
      <c r="B1400" s="44" t="s">
        <v>1380</v>
      </c>
      <c r="C1400" s="44" t="s">
        <v>1305</v>
      </c>
      <c r="D1400" s="44" t="s">
        <v>1306</v>
      </c>
      <c r="E1400" s="38" t="s">
        <v>1307</v>
      </c>
      <c r="F1400" s="38" t="s">
        <v>1308</v>
      </c>
    </row>
    <row r="1401" spans="1:6">
      <c r="A1401" s="44" t="s">
        <v>2663</v>
      </c>
      <c r="B1401" s="44" t="s">
        <v>1528</v>
      </c>
      <c r="C1401" s="44" t="s">
        <v>1330</v>
      </c>
      <c r="D1401" s="44" t="s">
        <v>1282</v>
      </c>
      <c r="E1401" s="38" t="s">
        <v>1283</v>
      </c>
      <c r="F1401" s="38" t="s">
        <v>1284</v>
      </c>
    </row>
    <row r="1402" spans="1:6">
      <c r="A1402" s="44" t="s">
        <v>2664</v>
      </c>
      <c r="B1402" s="44" t="s">
        <v>1528</v>
      </c>
      <c r="C1402" s="44" t="s">
        <v>1330</v>
      </c>
      <c r="D1402" s="44" t="s">
        <v>1282</v>
      </c>
      <c r="E1402" s="38" t="s">
        <v>1283</v>
      </c>
      <c r="F1402" s="38" t="s">
        <v>1284</v>
      </c>
    </row>
    <row r="1403" spans="1:6">
      <c r="A1403" s="44" t="s">
        <v>2665</v>
      </c>
      <c r="B1403" s="44" t="s">
        <v>1528</v>
      </c>
      <c r="C1403" s="44" t="s">
        <v>1330</v>
      </c>
      <c r="D1403" s="44" t="s">
        <v>1282</v>
      </c>
      <c r="E1403" s="38" t="s">
        <v>1283</v>
      </c>
      <c r="F1403" s="38" t="s">
        <v>1284</v>
      </c>
    </row>
    <row r="1404" spans="1:6">
      <c r="A1404" s="44" t="s">
        <v>2666</v>
      </c>
      <c r="B1404" s="44" t="s">
        <v>1478</v>
      </c>
      <c r="C1404" s="44" t="s">
        <v>1294</v>
      </c>
      <c r="D1404" s="44" t="s">
        <v>1295</v>
      </c>
      <c r="E1404" s="38" t="s">
        <v>1296</v>
      </c>
      <c r="F1404" s="38" t="s">
        <v>1297</v>
      </c>
    </row>
    <row r="1405" spans="1:6">
      <c r="A1405" s="44" t="s">
        <v>2667</v>
      </c>
      <c r="B1405" s="44" t="s">
        <v>1800</v>
      </c>
      <c r="C1405" s="44" t="s">
        <v>1300</v>
      </c>
      <c r="D1405" s="44" t="s">
        <v>1301</v>
      </c>
      <c r="E1405" s="38" t="s">
        <v>1302</v>
      </c>
      <c r="F1405" s="38" t="s">
        <v>1303</v>
      </c>
    </row>
    <row r="1406" spans="1:6">
      <c r="A1406" s="44" t="s">
        <v>2668</v>
      </c>
      <c r="B1406" s="44" t="s">
        <v>1442</v>
      </c>
      <c r="C1406" s="44" t="s">
        <v>1281</v>
      </c>
      <c r="D1406" s="44" t="s">
        <v>1282</v>
      </c>
      <c r="E1406" s="38" t="s">
        <v>1283</v>
      </c>
      <c r="F1406" s="38" t="s">
        <v>1284</v>
      </c>
    </row>
    <row r="1407" spans="1:6">
      <c r="A1407" s="44" t="s">
        <v>2669</v>
      </c>
      <c r="B1407" s="44" t="s">
        <v>1341</v>
      </c>
      <c r="C1407" s="44" t="s">
        <v>1330</v>
      </c>
      <c r="D1407" s="44" t="s">
        <v>1282</v>
      </c>
      <c r="E1407" s="38" t="s">
        <v>1283</v>
      </c>
      <c r="F1407" s="38" t="s">
        <v>1284</v>
      </c>
    </row>
    <row r="1408" spans="1:6">
      <c r="A1408" s="44" t="s">
        <v>2670</v>
      </c>
      <c r="B1408" s="44" t="s">
        <v>1459</v>
      </c>
      <c r="C1408" s="44" t="s">
        <v>1281</v>
      </c>
      <c r="D1408" s="44" t="s">
        <v>1282</v>
      </c>
      <c r="E1408" s="38" t="s">
        <v>1283</v>
      </c>
      <c r="F1408" s="38" t="s">
        <v>1284</v>
      </c>
    </row>
    <row r="1409" spans="1:6">
      <c r="A1409" s="44" t="s">
        <v>2671</v>
      </c>
      <c r="B1409" s="44" t="s">
        <v>1393</v>
      </c>
      <c r="C1409" s="44" t="s">
        <v>1311</v>
      </c>
      <c r="D1409" s="44" t="s">
        <v>1301</v>
      </c>
      <c r="E1409" s="38" t="s">
        <v>1302</v>
      </c>
      <c r="F1409" s="38" t="s">
        <v>1303</v>
      </c>
    </row>
    <row r="1410" spans="1:6">
      <c r="A1410" s="44" t="s">
        <v>2672</v>
      </c>
      <c r="B1410" s="44" t="s">
        <v>1472</v>
      </c>
      <c r="C1410" s="44" t="s">
        <v>1305</v>
      </c>
      <c r="D1410" s="44" t="s">
        <v>1306</v>
      </c>
      <c r="E1410" s="38" t="s">
        <v>1307</v>
      </c>
      <c r="F1410" s="38" t="s">
        <v>1308</v>
      </c>
    </row>
    <row r="1411" spans="1:6">
      <c r="A1411" s="44" t="s">
        <v>2673</v>
      </c>
      <c r="B1411" s="44" t="s">
        <v>1345</v>
      </c>
      <c r="C1411" s="44" t="s">
        <v>1305</v>
      </c>
      <c r="D1411" s="44" t="s">
        <v>1306</v>
      </c>
      <c r="E1411" s="38" t="s">
        <v>1307</v>
      </c>
      <c r="F1411" s="38" t="s">
        <v>1308</v>
      </c>
    </row>
    <row r="1412" spans="1:6">
      <c r="A1412" s="44" t="s">
        <v>2674</v>
      </c>
      <c r="B1412" s="44" t="s">
        <v>1315</v>
      </c>
      <c r="C1412" s="44" t="s">
        <v>1316</v>
      </c>
      <c r="D1412" s="44" t="s">
        <v>1317</v>
      </c>
      <c r="E1412" s="38" t="s">
        <v>1318</v>
      </c>
      <c r="F1412" s="38" t="s">
        <v>1319</v>
      </c>
    </row>
    <row r="1413" spans="1:6">
      <c r="A1413" s="44" t="s">
        <v>2675</v>
      </c>
      <c r="B1413" s="44" t="s">
        <v>1315</v>
      </c>
      <c r="C1413" s="44" t="s">
        <v>1316</v>
      </c>
      <c r="D1413" s="44" t="s">
        <v>1317</v>
      </c>
      <c r="E1413" s="38" t="s">
        <v>1318</v>
      </c>
      <c r="F1413" s="38" t="s">
        <v>1319</v>
      </c>
    </row>
    <row r="1414" spans="1:6">
      <c r="A1414" s="44" t="s">
        <v>2676</v>
      </c>
      <c r="B1414" s="44" t="s">
        <v>1333</v>
      </c>
      <c r="C1414" s="44" t="s">
        <v>1334</v>
      </c>
      <c r="D1414" s="44" t="s">
        <v>1295</v>
      </c>
      <c r="E1414" s="38" t="s">
        <v>1296</v>
      </c>
      <c r="F1414" s="38" t="s">
        <v>1297</v>
      </c>
    </row>
    <row r="1415" spans="1:6">
      <c r="A1415" s="44" t="s">
        <v>2677</v>
      </c>
      <c r="B1415" s="44" t="s">
        <v>1329</v>
      </c>
      <c r="C1415" s="44" t="s">
        <v>1330</v>
      </c>
      <c r="D1415" s="44" t="s">
        <v>1282</v>
      </c>
      <c r="E1415" s="38" t="s">
        <v>1283</v>
      </c>
      <c r="F1415" s="38" t="s">
        <v>1284</v>
      </c>
    </row>
    <row r="1416" spans="1:6">
      <c r="A1416" s="44" t="s">
        <v>2678</v>
      </c>
      <c r="B1416" s="44" t="s">
        <v>1395</v>
      </c>
      <c r="C1416" s="44" t="s">
        <v>1305</v>
      </c>
      <c r="D1416" s="44" t="s">
        <v>1306</v>
      </c>
      <c r="E1416" s="38" t="s">
        <v>1307</v>
      </c>
      <c r="F1416" s="38" t="s">
        <v>1308</v>
      </c>
    </row>
    <row r="1417" spans="1:6">
      <c r="A1417" s="44" t="s">
        <v>2679</v>
      </c>
      <c r="B1417" s="44" t="s">
        <v>1574</v>
      </c>
      <c r="C1417" s="44" t="s">
        <v>1316</v>
      </c>
      <c r="D1417" s="44" t="s">
        <v>1317</v>
      </c>
      <c r="E1417" s="38" t="s">
        <v>1318</v>
      </c>
      <c r="F1417" s="38" t="s">
        <v>1319</v>
      </c>
    </row>
    <row r="1418" spans="1:6">
      <c r="A1418" s="44" t="s">
        <v>2680</v>
      </c>
      <c r="B1418" s="44" t="s">
        <v>1292</v>
      </c>
      <c r="C1418" s="44" t="s">
        <v>1287</v>
      </c>
      <c r="D1418" s="44" t="s">
        <v>1288</v>
      </c>
      <c r="E1418" s="38" t="s">
        <v>1289</v>
      </c>
      <c r="F1418" s="38" t="s">
        <v>1290</v>
      </c>
    </row>
    <row r="1419" spans="1:6">
      <c r="A1419" s="44" t="s">
        <v>2681</v>
      </c>
      <c r="B1419" s="44" t="s">
        <v>1292</v>
      </c>
      <c r="C1419" s="44" t="s">
        <v>1287</v>
      </c>
      <c r="D1419" s="44" t="s">
        <v>1288</v>
      </c>
      <c r="E1419" s="38" t="s">
        <v>1289</v>
      </c>
      <c r="F1419" s="38" t="s">
        <v>1290</v>
      </c>
    </row>
    <row r="1420" spans="1:6">
      <c r="A1420" s="44" t="s">
        <v>2682</v>
      </c>
      <c r="B1420" s="44" t="s">
        <v>1457</v>
      </c>
      <c r="C1420" s="44" t="s">
        <v>1330</v>
      </c>
      <c r="D1420" s="44" t="s">
        <v>1282</v>
      </c>
      <c r="E1420" s="38" t="s">
        <v>1283</v>
      </c>
      <c r="F1420" s="38" t="s">
        <v>1284</v>
      </c>
    </row>
    <row r="1421" spans="1:6">
      <c r="A1421" s="44" t="s">
        <v>2683</v>
      </c>
      <c r="B1421" s="44" t="s">
        <v>1420</v>
      </c>
      <c r="C1421" s="44" t="s">
        <v>1316</v>
      </c>
      <c r="D1421" s="44" t="s">
        <v>1317</v>
      </c>
      <c r="E1421" s="38" t="s">
        <v>1318</v>
      </c>
      <c r="F1421" s="38" t="s">
        <v>1319</v>
      </c>
    </row>
    <row r="1422" spans="1:6">
      <c r="A1422" s="44" t="s">
        <v>2684</v>
      </c>
      <c r="B1422" s="44" t="s">
        <v>1341</v>
      </c>
      <c r="C1422" s="44" t="s">
        <v>1330</v>
      </c>
      <c r="D1422" s="44" t="s">
        <v>1282</v>
      </c>
      <c r="E1422" s="38" t="s">
        <v>1283</v>
      </c>
      <c r="F1422" s="38" t="s">
        <v>1284</v>
      </c>
    </row>
    <row r="1423" spans="1:6">
      <c r="A1423" s="44" t="s">
        <v>2685</v>
      </c>
      <c r="B1423" s="44" t="s">
        <v>1326</v>
      </c>
      <c r="C1423" s="44" t="s">
        <v>1327</v>
      </c>
      <c r="D1423" s="44" t="s">
        <v>1288</v>
      </c>
      <c r="E1423" s="38" t="s">
        <v>1289</v>
      </c>
      <c r="F1423" s="38" t="s">
        <v>1290</v>
      </c>
    </row>
    <row r="1424" spans="1:6">
      <c r="A1424" s="44" t="s">
        <v>2686</v>
      </c>
      <c r="B1424" s="44" t="s">
        <v>1680</v>
      </c>
      <c r="C1424" s="44" t="s">
        <v>1294</v>
      </c>
      <c r="D1424" s="44" t="s">
        <v>1295</v>
      </c>
      <c r="E1424" s="38" t="s">
        <v>1296</v>
      </c>
      <c r="F1424" s="38" t="s">
        <v>1297</v>
      </c>
    </row>
    <row r="1425" spans="1:6">
      <c r="A1425" s="44" t="s">
        <v>939</v>
      </c>
      <c r="B1425" s="44" t="s">
        <v>1565</v>
      </c>
      <c r="C1425" s="44" t="s">
        <v>1305</v>
      </c>
      <c r="D1425" s="44" t="s">
        <v>1306</v>
      </c>
      <c r="E1425" s="38" t="s">
        <v>1307</v>
      </c>
      <c r="F1425" s="38" t="s">
        <v>1308</v>
      </c>
    </row>
    <row r="1426" spans="1:6">
      <c r="A1426" s="44" t="s">
        <v>2687</v>
      </c>
      <c r="B1426" s="44" t="s">
        <v>1565</v>
      </c>
      <c r="C1426" s="44" t="s">
        <v>1305</v>
      </c>
      <c r="D1426" s="44" t="s">
        <v>1306</v>
      </c>
      <c r="E1426" s="38" t="s">
        <v>1307</v>
      </c>
      <c r="F1426" s="38" t="s">
        <v>1308</v>
      </c>
    </row>
    <row r="1427" spans="1:6">
      <c r="A1427" s="44" t="s">
        <v>2688</v>
      </c>
      <c r="B1427" s="44" t="s">
        <v>1343</v>
      </c>
      <c r="C1427" s="44" t="s">
        <v>1334</v>
      </c>
      <c r="D1427" s="44" t="s">
        <v>1295</v>
      </c>
      <c r="E1427" s="38" t="s">
        <v>1296</v>
      </c>
      <c r="F1427" s="38" t="s">
        <v>1297</v>
      </c>
    </row>
    <row r="1428" spans="1:6">
      <c r="A1428" s="44" t="s">
        <v>2689</v>
      </c>
      <c r="B1428" s="44" t="s">
        <v>1445</v>
      </c>
      <c r="C1428" s="44" t="s">
        <v>1294</v>
      </c>
      <c r="D1428" s="44" t="s">
        <v>1295</v>
      </c>
      <c r="E1428" s="38" t="s">
        <v>1296</v>
      </c>
      <c r="F1428" s="38" t="s">
        <v>1297</v>
      </c>
    </row>
    <row r="1429" spans="1:6">
      <c r="A1429" s="44" t="s">
        <v>2690</v>
      </c>
      <c r="B1429" s="44" t="s">
        <v>1448</v>
      </c>
      <c r="C1429" s="44" t="s">
        <v>1281</v>
      </c>
      <c r="D1429" s="44" t="s">
        <v>1282</v>
      </c>
      <c r="E1429" s="38" t="s">
        <v>1283</v>
      </c>
      <c r="F1429" s="38" t="s">
        <v>1284</v>
      </c>
    </row>
    <row r="1430" spans="1:6">
      <c r="A1430" s="44" t="s">
        <v>2691</v>
      </c>
      <c r="B1430" s="44" t="s">
        <v>1315</v>
      </c>
      <c r="C1430" s="44" t="s">
        <v>1316</v>
      </c>
      <c r="D1430" s="44" t="s">
        <v>1317</v>
      </c>
      <c r="E1430" s="38" t="s">
        <v>1318</v>
      </c>
      <c r="F1430" s="38" t="s">
        <v>1319</v>
      </c>
    </row>
    <row r="1431" spans="1:6">
      <c r="A1431" s="44" t="s">
        <v>942</v>
      </c>
      <c r="B1431" s="44" t="s">
        <v>1397</v>
      </c>
      <c r="C1431" s="44" t="s">
        <v>1300</v>
      </c>
      <c r="D1431" s="44" t="s">
        <v>1301</v>
      </c>
      <c r="E1431" s="38" t="s">
        <v>1302</v>
      </c>
      <c r="F1431" s="38" t="s">
        <v>1303</v>
      </c>
    </row>
    <row r="1432" spans="1:6">
      <c r="A1432" s="44" t="s">
        <v>2692</v>
      </c>
      <c r="B1432" s="44" t="s">
        <v>1828</v>
      </c>
      <c r="C1432" s="44" t="s">
        <v>1311</v>
      </c>
      <c r="D1432" s="44" t="s">
        <v>1301</v>
      </c>
      <c r="E1432" s="38" t="s">
        <v>1302</v>
      </c>
      <c r="F1432" s="38" t="s">
        <v>1303</v>
      </c>
    </row>
    <row r="1433" spans="1:6">
      <c r="A1433" s="44" t="s">
        <v>2693</v>
      </c>
      <c r="B1433" s="44" t="s">
        <v>1495</v>
      </c>
      <c r="C1433" s="44" t="s">
        <v>1281</v>
      </c>
      <c r="D1433" s="44" t="s">
        <v>1282</v>
      </c>
      <c r="E1433" s="38" t="s">
        <v>1283</v>
      </c>
      <c r="F1433" s="38" t="s">
        <v>1284</v>
      </c>
    </row>
    <row r="1434" spans="1:6">
      <c r="A1434" s="44" t="s">
        <v>2694</v>
      </c>
      <c r="B1434" s="44" t="s">
        <v>1355</v>
      </c>
      <c r="C1434" s="44" t="s">
        <v>1348</v>
      </c>
      <c r="D1434" s="44" t="s">
        <v>1295</v>
      </c>
      <c r="E1434" s="38" t="s">
        <v>1296</v>
      </c>
      <c r="F1434" s="38" t="s">
        <v>1297</v>
      </c>
    </row>
    <row r="1435" spans="1:6">
      <c r="A1435" s="44" t="s">
        <v>2695</v>
      </c>
      <c r="B1435" s="44" t="s">
        <v>1343</v>
      </c>
      <c r="C1435" s="44" t="s">
        <v>1334</v>
      </c>
      <c r="D1435" s="44" t="s">
        <v>1295</v>
      </c>
      <c r="E1435" s="38" t="s">
        <v>1296</v>
      </c>
      <c r="F1435" s="38" t="s">
        <v>1297</v>
      </c>
    </row>
    <row r="1436" spans="1:6">
      <c r="A1436" s="44" t="s">
        <v>2696</v>
      </c>
      <c r="B1436" s="44" t="s">
        <v>1299</v>
      </c>
      <c r="C1436" s="44" t="s">
        <v>1300</v>
      </c>
      <c r="D1436" s="44" t="s">
        <v>1301</v>
      </c>
      <c r="E1436" s="38" t="s">
        <v>1302</v>
      </c>
      <c r="F1436" s="38" t="s">
        <v>1303</v>
      </c>
    </row>
    <row r="1437" spans="1:6">
      <c r="A1437" s="44" t="s">
        <v>2697</v>
      </c>
      <c r="B1437" s="44" t="s">
        <v>1478</v>
      </c>
      <c r="C1437" s="44" t="s">
        <v>1294</v>
      </c>
      <c r="D1437" s="44" t="s">
        <v>1295</v>
      </c>
      <c r="E1437" s="38" t="s">
        <v>1296</v>
      </c>
      <c r="F1437" s="38" t="s">
        <v>1297</v>
      </c>
    </row>
    <row r="1438" spans="1:6">
      <c r="A1438" s="44" t="s">
        <v>2698</v>
      </c>
      <c r="B1438" s="44" t="s">
        <v>1333</v>
      </c>
      <c r="C1438" s="44" t="s">
        <v>1334</v>
      </c>
      <c r="D1438" s="44" t="s">
        <v>1295</v>
      </c>
      <c r="E1438" s="38" t="s">
        <v>1296</v>
      </c>
      <c r="F1438" s="38" t="s">
        <v>1297</v>
      </c>
    </row>
    <row r="1439" spans="1:6">
      <c r="A1439" s="44" t="s">
        <v>2699</v>
      </c>
      <c r="B1439" s="44" t="s">
        <v>1076</v>
      </c>
      <c r="C1439" s="44" t="s">
        <v>1305</v>
      </c>
      <c r="D1439" s="44" t="s">
        <v>1306</v>
      </c>
      <c r="E1439" s="38" t="s">
        <v>1307</v>
      </c>
      <c r="F1439" s="38" t="s">
        <v>1308</v>
      </c>
    </row>
    <row r="1440" spans="1:6">
      <c r="A1440" s="44" t="s">
        <v>2700</v>
      </c>
      <c r="B1440" s="44" t="s">
        <v>1535</v>
      </c>
      <c r="C1440" s="44" t="s">
        <v>1330</v>
      </c>
      <c r="D1440" s="44" t="s">
        <v>1282</v>
      </c>
      <c r="E1440" s="38" t="s">
        <v>1283</v>
      </c>
      <c r="F1440" s="38" t="s">
        <v>1284</v>
      </c>
    </row>
    <row r="1441" spans="1:6">
      <c r="A1441" s="44" t="s">
        <v>2701</v>
      </c>
      <c r="B1441" s="44" t="s">
        <v>1326</v>
      </c>
      <c r="C1441" s="44" t="s">
        <v>1327</v>
      </c>
      <c r="D1441" s="44" t="s">
        <v>1288</v>
      </c>
      <c r="E1441" s="38" t="s">
        <v>1289</v>
      </c>
      <c r="F1441" s="38" t="s">
        <v>1290</v>
      </c>
    </row>
    <row r="1442" spans="1:6">
      <c r="A1442" s="44" t="s">
        <v>2702</v>
      </c>
      <c r="B1442" s="44" t="s">
        <v>1429</v>
      </c>
      <c r="C1442" s="44" t="s">
        <v>1316</v>
      </c>
      <c r="D1442" s="44" t="s">
        <v>1317</v>
      </c>
      <c r="E1442" s="38" t="s">
        <v>1318</v>
      </c>
      <c r="F1442" s="38" t="s">
        <v>1319</v>
      </c>
    </row>
    <row r="1443" spans="1:6">
      <c r="A1443" s="44" t="s">
        <v>2703</v>
      </c>
      <c r="B1443" s="44" t="s">
        <v>1341</v>
      </c>
      <c r="C1443" s="44" t="s">
        <v>1330</v>
      </c>
      <c r="D1443" s="44" t="s">
        <v>1282</v>
      </c>
      <c r="E1443" s="38" t="s">
        <v>1283</v>
      </c>
      <c r="F1443" s="38" t="s">
        <v>1284</v>
      </c>
    </row>
    <row r="1444" spans="1:6">
      <c r="A1444" s="44" t="s">
        <v>2704</v>
      </c>
      <c r="B1444" s="44" t="s">
        <v>1448</v>
      </c>
      <c r="C1444" s="44" t="s">
        <v>1281</v>
      </c>
      <c r="D1444" s="44" t="s">
        <v>1282</v>
      </c>
      <c r="E1444" s="38" t="s">
        <v>1283</v>
      </c>
      <c r="F1444" s="38" t="s">
        <v>1284</v>
      </c>
    </row>
    <row r="1445" spans="1:6">
      <c r="A1445" s="44" t="s">
        <v>2705</v>
      </c>
      <c r="B1445" s="44" t="s">
        <v>1388</v>
      </c>
      <c r="C1445" s="44" t="s">
        <v>1389</v>
      </c>
      <c r="D1445" s="44" t="s">
        <v>1295</v>
      </c>
      <c r="E1445" s="38" t="s">
        <v>1296</v>
      </c>
      <c r="F1445" s="38" t="s">
        <v>1297</v>
      </c>
    </row>
    <row r="1446" spans="1:6">
      <c r="A1446" s="44" t="s">
        <v>2706</v>
      </c>
      <c r="B1446" s="44" t="s">
        <v>1828</v>
      </c>
      <c r="C1446" s="44" t="s">
        <v>1311</v>
      </c>
      <c r="D1446" s="44" t="s">
        <v>1301</v>
      </c>
      <c r="E1446" s="38" t="s">
        <v>1302</v>
      </c>
      <c r="F1446" s="38" t="s">
        <v>1303</v>
      </c>
    </row>
    <row r="1447" spans="1:6">
      <c r="A1447" s="44" t="s">
        <v>2707</v>
      </c>
      <c r="B1447" s="44" t="s">
        <v>1393</v>
      </c>
      <c r="C1447" s="44" t="s">
        <v>1311</v>
      </c>
      <c r="D1447" s="44" t="s">
        <v>1301</v>
      </c>
      <c r="E1447" s="38" t="s">
        <v>1302</v>
      </c>
      <c r="F1447" s="38" t="s">
        <v>1303</v>
      </c>
    </row>
    <row r="1448" spans="1:6">
      <c r="A1448" s="44" t="s">
        <v>2708</v>
      </c>
      <c r="B1448" s="44" t="s">
        <v>1299</v>
      </c>
      <c r="C1448" s="44" t="s">
        <v>1300</v>
      </c>
      <c r="D1448" s="44" t="s">
        <v>1301</v>
      </c>
      <c r="E1448" s="38" t="s">
        <v>1302</v>
      </c>
      <c r="F1448" s="38" t="s">
        <v>1303</v>
      </c>
    </row>
    <row r="1449" spans="1:6">
      <c r="A1449" s="44" t="s">
        <v>2709</v>
      </c>
      <c r="B1449" s="44" t="s">
        <v>1299</v>
      </c>
      <c r="C1449" s="44" t="s">
        <v>1300</v>
      </c>
      <c r="D1449" s="44" t="s">
        <v>1301</v>
      </c>
      <c r="E1449" s="38" t="s">
        <v>1302</v>
      </c>
      <c r="F1449" s="38" t="s">
        <v>1303</v>
      </c>
    </row>
    <row r="1450" spans="1:6">
      <c r="A1450" s="44" t="s">
        <v>2710</v>
      </c>
      <c r="B1450" s="44" t="s">
        <v>1347</v>
      </c>
      <c r="C1450" s="44" t="s">
        <v>1348</v>
      </c>
      <c r="D1450" s="44" t="s">
        <v>1295</v>
      </c>
      <c r="E1450" s="38" t="s">
        <v>1296</v>
      </c>
      <c r="F1450" s="38" t="s">
        <v>1297</v>
      </c>
    </row>
    <row r="1451" spans="1:6">
      <c r="A1451" s="44" t="s">
        <v>946</v>
      </c>
      <c r="B1451" s="44" t="s">
        <v>1828</v>
      </c>
      <c r="C1451" s="44" t="s">
        <v>1311</v>
      </c>
      <c r="D1451" s="44" t="s">
        <v>1301</v>
      </c>
      <c r="E1451" s="38" t="s">
        <v>1302</v>
      </c>
      <c r="F1451" s="38" t="s">
        <v>1303</v>
      </c>
    </row>
    <row r="1452" spans="1:6">
      <c r="A1452" s="44" t="s">
        <v>1828</v>
      </c>
      <c r="B1452" s="44" t="s">
        <v>1828</v>
      </c>
      <c r="C1452" s="44" t="s">
        <v>1311</v>
      </c>
      <c r="D1452" s="44" t="s">
        <v>1301</v>
      </c>
      <c r="E1452" s="38" t="s">
        <v>1302</v>
      </c>
      <c r="F1452" s="38" t="s">
        <v>1303</v>
      </c>
    </row>
    <row r="1453" spans="1:6">
      <c r="A1453" s="44" t="s">
        <v>2711</v>
      </c>
      <c r="B1453" s="44" t="s">
        <v>1280</v>
      </c>
      <c r="C1453" s="44" t="s">
        <v>1281</v>
      </c>
      <c r="D1453" s="44" t="s">
        <v>1282</v>
      </c>
      <c r="E1453" s="38" t="s">
        <v>1283</v>
      </c>
      <c r="F1453" s="38" t="s">
        <v>1284</v>
      </c>
    </row>
    <row r="1454" spans="1:6">
      <c r="A1454" s="44" t="s">
        <v>2712</v>
      </c>
      <c r="B1454" s="44" t="s">
        <v>1280</v>
      </c>
      <c r="C1454" s="44" t="s">
        <v>1281</v>
      </c>
      <c r="D1454" s="44" t="s">
        <v>1282</v>
      </c>
      <c r="E1454" s="38" t="s">
        <v>1283</v>
      </c>
      <c r="F1454" s="38" t="s">
        <v>1284</v>
      </c>
    </row>
    <row r="1455" spans="1:6">
      <c r="A1455" s="44" t="s">
        <v>2713</v>
      </c>
      <c r="B1455" s="44" t="s">
        <v>1366</v>
      </c>
      <c r="C1455" s="44" t="s">
        <v>1327</v>
      </c>
      <c r="D1455" s="44" t="s">
        <v>1288</v>
      </c>
      <c r="E1455" s="38" t="s">
        <v>1289</v>
      </c>
      <c r="F1455" s="38" t="s">
        <v>1290</v>
      </c>
    </row>
    <row r="1456" spans="1:6">
      <c r="A1456" s="44" t="s">
        <v>2714</v>
      </c>
      <c r="B1456" s="44" t="s">
        <v>1369</v>
      </c>
      <c r="C1456" s="44" t="s">
        <v>1281</v>
      </c>
      <c r="D1456" s="44" t="s">
        <v>1282</v>
      </c>
      <c r="E1456" s="38" t="s">
        <v>1283</v>
      </c>
      <c r="F1456" s="38" t="s">
        <v>1284</v>
      </c>
    </row>
    <row r="1457" spans="1:6">
      <c r="A1457" s="44" t="s">
        <v>2715</v>
      </c>
      <c r="B1457" s="44" t="s">
        <v>1341</v>
      </c>
      <c r="C1457" s="44" t="s">
        <v>1330</v>
      </c>
      <c r="D1457" s="44" t="s">
        <v>1282</v>
      </c>
      <c r="E1457" s="38" t="s">
        <v>1283</v>
      </c>
      <c r="F1457" s="38" t="s">
        <v>1284</v>
      </c>
    </row>
    <row r="1458" spans="1:6">
      <c r="A1458" s="44" t="s">
        <v>2716</v>
      </c>
      <c r="B1458" s="44" t="s">
        <v>1359</v>
      </c>
      <c r="C1458" s="44" t="s">
        <v>1311</v>
      </c>
      <c r="D1458" s="44" t="s">
        <v>1301</v>
      </c>
      <c r="E1458" s="38" t="s">
        <v>1302</v>
      </c>
      <c r="F1458" s="38" t="s">
        <v>1303</v>
      </c>
    </row>
    <row r="1459" spans="1:6">
      <c r="A1459" s="44" t="s">
        <v>2717</v>
      </c>
      <c r="B1459" s="44" t="s">
        <v>1329</v>
      </c>
      <c r="C1459" s="44" t="s">
        <v>1330</v>
      </c>
      <c r="D1459" s="44" t="s">
        <v>1282</v>
      </c>
      <c r="E1459" s="38" t="s">
        <v>1283</v>
      </c>
      <c r="F1459" s="38" t="s">
        <v>1284</v>
      </c>
    </row>
    <row r="1460" spans="1:6">
      <c r="A1460" s="44" t="s">
        <v>2718</v>
      </c>
      <c r="B1460" s="44" t="s">
        <v>1343</v>
      </c>
      <c r="C1460" s="44" t="s">
        <v>1334</v>
      </c>
      <c r="D1460" s="44" t="s">
        <v>1295</v>
      </c>
      <c r="E1460" s="38" t="s">
        <v>1296</v>
      </c>
      <c r="F1460" s="38" t="s">
        <v>1297</v>
      </c>
    </row>
    <row r="1461" spans="1:6">
      <c r="A1461" s="44" t="s">
        <v>2719</v>
      </c>
      <c r="B1461" s="44" t="s">
        <v>1293</v>
      </c>
      <c r="C1461" s="44" t="s">
        <v>1294</v>
      </c>
      <c r="D1461" s="44" t="s">
        <v>1295</v>
      </c>
      <c r="E1461" s="38" t="s">
        <v>1296</v>
      </c>
      <c r="F1461" s="38" t="s">
        <v>1297</v>
      </c>
    </row>
    <row r="1462" spans="1:6">
      <c r="A1462" s="44" t="s">
        <v>2720</v>
      </c>
      <c r="B1462" s="44" t="s">
        <v>1416</v>
      </c>
      <c r="C1462" s="44" t="s">
        <v>1327</v>
      </c>
      <c r="D1462" s="44" t="s">
        <v>1288</v>
      </c>
      <c r="E1462" s="38" t="s">
        <v>1289</v>
      </c>
      <c r="F1462" s="38" t="s">
        <v>1290</v>
      </c>
    </row>
    <row r="1463" spans="1:6">
      <c r="A1463" s="44" t="s">
        <v>2721</v>
      </c>
      <c r="B1463" s="44" t="s">
        <v>1472</v>
      </c>
      <c r="C1463" s="44" t="s">
        <v>1305</v>
      </c>
      <c r="D1463" s="44" t="s">
        <v>1306</v>
      </c>
      <c r="E1463" s="38" t="s">
        <v>1307</v>
      </c>
      <c r="F1463" s="38" t="s">
        <v>1308</v>
      </c>
    </row>
    <row r="1464" spans="1:6">
      <c r="A1464" s="44" t="s">
        <v>2722</v>
      </c>
      <c r="B1464" s="44" t="s">
        <v>1585</v>
      </c>
      <c r="C1464" s="44" t="s">
        <v>1322</v>
      </c>
      <c r="D1464" s="44" t="s">
        <v>1306</v>
      </c>
      <c r="E1464" s="38" t="s">
        <v>1307</v>
      </c>
      <c r="F1464" s="38" t="s">
        <v>1308</v>
      </c>
    </row>
    <row r="1465" spans="1:6">
      <c r="A1465" s="44" t="s">
        <v>2723</v>
      </c>
      <c r="B1465" s="44" t="s">
        <v>1341</v>
      </c>
      <c r="C1465" s="44" t="s">
        <v>1330</v>
      </c>
      <c r="D1465" s="44" t="s">
        <v>1282</v>
      </c>
      <c r="E1465" s="38" t="s">
        <v>1283</v>
      </c>
      <c r="F1465" s="38" t="s">
        <v>1284</v>
      </c>
    </row>
    <row r="1466" spans="1:6">
      <c r="A1466" s="44" t="s">
        <v>2724</v>
      </c>
      <c r="B1466" s="44" t="s">
        <v>1326</v>
      </c>
      <c r="C1466" s="44" t="s">
        <v>1327</v>
      </c>
      <c r="D1466" s="44" t="s">
        <v>1288</v>
      </c>
      <c r="E1466" s="38" t="s">
        <v>1289</v>
      </c>
      <c r="F1466" s="38" t="s">
        <v>1290</v>
      </c>
    </row>
    <row r="1467" spans="1:6">
      <c r="A1467" s="44" t="s">
        <v>2725</v>
      </c>
      <c r="B1467" s="44" t="s">
        <v>1468</v>
      </c>
      <c r="C1467" s="44" t="s">
        <v>1300</v>
      </c>
      <c r="D1467" s="44" t="s">
        <v>1301</v>
      </c>
      <c r="E1467" s="38" t="s">
        <v>1302</v>
      </c>
      <c r="F1467" s="38" t="s">
        <v>1303</v>
      </c>
    </row>
    <row r="1468" spans="1:6">
      <c r="A1468" s="44" t="s">
        <v>2726</v>
      </c>
      <c r="B1468" s="44" t="s">
        <v>1405</v>
      </c>
      <c r="C1468" s="44" t="s">
        <v>1294</v>
      </c>
      <c r="D1468" s="44" t="s">
        <v>1295</v>
      </c>
      <c r="E1468" s="38" t="s">
        <v>1296</v>
      </c>
      <c r="F1468" s="38" t="s">
        <v>1297</v>
      </c>
    </row>
    <row r="1469" spans="1:6">
      <c r="A1469" s="44" t="s">
        <v>2727</v>
      </c>
      <c r="B1469" s="44" t="s">
        <v>1391</v>
      </c>
      <c r="C1469" s="44" t="s">
        <v>1392</v>
      </c>
      <c r="D1469" s="44" t="s">
        <v>1288</v>
      </c>
      <c r="E1469" s="38" t="s">
        <v>1289</v>
      </c>
      <c r="F1469" s="38" t="s">
        <v>1290</v>
      </c>
    </row>
    <row r="1470" spans="1:6">
      <c r="A1470" s="44" t="s">
        <v>2728</v>
      </c>
      <c r="B1470" s="44" t="s">
        <v>1482</v>
      </c>
      <c r="C1470" s="44" t="s">
        <v>1334</v>
      </c>
      <c r="D1470" s="44" t="s">
        <v>1295</v>
      </c>
      <c r="E1470" s="38" t="s">
        <v>1296</v>
      </c>
      <c r="F1470" s="38" t="s">
        <v>1297</v>
      </c>
    </row>
    <row r="1471" spans="1:6">
      <c r="A1471" s="44" t="s">
        <v>2729</v>
      </c>
      <c r="B1471" s="44" t="s">
        <v>1553</v>
      </c>
      <c r="C1471" s="44" t="s">
        <v>1300</v>
      </c>
      <c r="D1471" s="44" t="s">
        <v>1301</v>
      </c>
      <c r="E1471" s="38" t="s">
        <v>1302</v>
      </c>
      <c r="F1471" s="38" t="s">
        <v>1303</v>
      </c>
    </row>
    <row r="1472" spans="1:6">
      <c r="A1472" s="44" t="s">
        <v>2730</v>
      </c>
      <c r="B1472" s="44" t="s">
        <v>1482</v>
      </c>
      <c r="C1472" s="44" t="s">
        <v>1334</v>
      </c>
      <c r="D1472" s="44" t="s">
        <v>1295</v>
      </c>
      <c r="E1472" s="38" t="s">
        <v>1296</v>
      </c>
      <c r="F1472" s="38" t="s">
        <v>1297</v>
      </c>
    </row>
    <row r="1473" spans="1:6">
      <c r="A1473" s="44" t="s">
        <v>2731</v>
      </c>
      <c r="B1473" s="44" t="s">
        <v>1442</v>
      </c>
      <c r="C1473" s="44" t="s">
        <v>1281</v>
      </c>
      <c r="D1473" s="44" t="s">
        <v>1282</v>
      </c>
      <c r="E1473" s="38" t="s">
        <v>1283</v>
      </c>
      <c r="F1473" s="38" t="s">
        <v>1284</v>
      </c>
    </row>
    <row r="1474" spans="1:6">
      <c r="A1474" s="44" t="s">
        <v>2732</v>
      </c>
      <c r="B1474" s="44" t="s">
        <v>1341</v>
      </c>
      <c r="C1474" s="44" t="s">
        <v>1330</v>
      </c>
      <c r="D1474" s="44" t="s">
        <v>1282</v>
      </c>
      <c r="E1474" s="38" t="s">
        <v>1283</v>
      </c>
      <c r="F1474" s="38" t="s">
        <v>1284</v>
      </c>
    </row>
    <row r="1475" spans="1:6">
      <c r="A1475" s="44" t="s">
        <v>2733</v>
      </c>
      <c r="B1475" s="44" t="s">
        <v>1076</v>
      </c>
      <c r="C1475" s="44" t="s">
        <v>1305</v>
      </c>
      <c r="D1475" s="44" t="s">
        <v>1306</v>
      </c>
      <c r="E1475" s="38" t="s">
        <v>1307</v>
      </c>
      <c r="F1475" s="38" t="s">
        <v>1308</v>
      </c>
    </row>
    <row r="1476" spans="1:6">
      <c r="A1476" s="44" t="s">
        <v>2734</v>
      </c>
      <c r="B1476" s="44" t="s">
        <v>1076</v>
      </c>
      <c r="C1476" s="44" t="s">
        <v>1305</v>
      </c>
      <c r="D1476" s="44" t="s">
        <v>1306</v>
      </c>
      <c r="E1476" s="38" t="s">
        <v>1307</v>
      </c>
      <c r="F1476" s="38" t="s">
        <v>1308</v>
      </c>
    </row>
    <row r="1477" spans="1:6">
      <c r="A1477" s="44" t="s">
        <v>2735</v>
      </c>
      <c r="B1477" s="44" t="s">
        <v>1508</v>
      </c>
      <c r="C1477" s="44" t="s">
        <v>1327</v>
      </c>
      <c r="D1477" s="44" t="s">
        <v>1288</v>
      </c>
      <c r="E1477" s="38" t="s">
        <v>1289</v>
      </c>
      <c r="F1477" s="38" t="s">
        <v>1290</v>
      </c>
    </row>
    <row r="1478" spans="1:6">
      <c r="A1478" s="44" t="s">
        <v>2736</v>
      </c>
      <c r="B1478" s="44" t="s">
        <v>1405</v>
      </c>
      <c r="C1478" s="44" t="s">
        <v>1294</v>
      </c>
      <c r="D1478" s="44" t="s">
        <v>1295</v>
      </c>
      <c r="E1478" s="38" t="s">
        <v>1296</v>
      </c>
      <c r="F1478" s="38" t="s">
        <v>1297</v>
      </c>
    </row>
    <row r="1479" spans="1:6">
      <c r="A1479" s="44" t="s">
        <v>2737</v>
      </c>
      <c r="B1479" s="44" t="s">
        <v>1286</v>
      </c>
      <c r="C1479" s="44" t="s">
        <v>1287</v>
      </c>
      <c r="D1479" s="44" t="s">
        <v>1288</v>
      </c>
      <c r="E1479" s="38" t="s">
        <v>1289</v>
      </c>
      <c r="F1479" s="38" t="s">
        <v>1290</v>
      </c>
    </row>
    <row r="1480" spans="1:6">
      <c r="A1480" s="44" t="s">
        <v>2738</v>
      </c>
      <c r="B1480" s="44" t="s">
        <v>1495</v>
      </c>
      <c r="C1480" s="44" t="s">
        <v>1281</v>
      </c>
      <c r="D1480" s="44" t="s">
        <v>1282</v>
      </c>
      <c r="E1480" s="38" t="s">
        <v>1283</v>
      </c>
      <c r="F1480" s="38" t="s">
        <v>1284</v>
      </c>
    </row>
    <row r="1481" spans="1:6">
      <c r="A1481" s="44" t="s">
        <v>2739</v>
      </c>
      <c r="B1481" s="44" t="s">
        <v>1514</v>
      </c>
      <c r="C1481" s="44" t="s">
        <v>1305</v>
      </c>
      <c r="D1481" s="44" t="s">
        <v>1306</v>
      </c>
      <c r="E1481" s="38" t="s">
        <v>1307</v>
      </c>
      <c r="F1481" s="38" t="s">
        <v>1308</v>
      </c>
    </row>
    <row r="1482" spans="1:6">
      <c r="A1482" s="44" t="s">
        <v>2740</v>
      </c>
      <c r="B1482" s="44" t="s">
        <v>1636</v>
      </c>
      <c r="C1482" s="44" t="s">
        <v>1392</v>
      </c>
      <c r="D1482" s="44" t="s">
        <v>1288</v>
      </c>
      <c r="E1482" s="38" t="s">
        <v>1289</v>
      </c>
      <c r="F1482" s="38" t="s">
        <v>1290</v>
      </c>
    </row>
    <row r="1483" spans="1:6">
      <c r="A1483" s="44" t="s">
        <v>953</v>
      </c>
      <c r="B1483" s="44" t="s">
        <v>1385</v>
      </c>
      <c r="C1483" s="44" t="s">
        <v>1300</v>
      </c>
      <c r="D1483" s="44" t="s">
        <v>1301</v>
      </c>
      <c r="E1483" s="38" t="s">
        <v>1302</v>
      </c>
      <c r="F1483" s="38" t="s">
        <v>1303</v>
      </c>
    </row>
    <row r="1484" spans="1:6">
      <c r="A1484" s="44" t="s">
        <v>2741</v>
      </c>
      <c r="B1484" s="44" t="s">
        <v>1310</v>
      </c>
      <c r="C1484" s="44" t="s">
        <v>1311</v>
      </c>
      <c r="D1484" s="44" t="s">
        <v>1301</v>
      </c>
      <c r="E1484" s="38" t="s">
        <v>1302</v>
      </c>
      <c r="F1484" s="38" t="s">
        <v>1303</v>
      </c>
    </row>
    <row r="1485" spans="1:6">
      <c r="A1485" s="44" t="s">
        <v>2742</v>
      </c>
      <c r="B1485" s="44" t="s">
        <v>1403</v>
      </c>
      <c r="C1485" s="44" t="s">
        <v>1316</v>
      </c>
      <c r="D1485" s="44" t="s">
        <v>1317</v>
      </c>
      <c r="E1485" s="38" t="s">
        <v>1318</v>
      </c>
      <c r="F1485" s="38" t="s">
        <v>1319</v>
      </c>
    </row>
    <row r="1486" spans="1:6">
      <c r="A1486" s="44" t="s">
        <v>2743</v>
      </c>
      <c r="B1486" s="44" t="s">
        <v>1828</v>
      </c>
      <c r="C1486" s="44" t="s">
        <v>1311</v>
      </c>
      <c r="D1486" s="44" t="s">
        <v>1301</v>
      </c>
      <c r="E1486" s="38" t="s">
        <v>1302</v>
      </c>
      <c r="F1486" s="38" t="s">
        <v>1303</v>
      </c>
    </row>
    <row r="1487" spans="1:6">
      <c r="A1487" s="44" t="s">
        <v>2744</v>
      </c>
      <c r="B1487" s="44" t="s">
        <v>1329</v>
      </c>
      <c r="C1487" s="44" t="s">
        <v>1330</v>
      </c>
      <c r="D1487" s="44" t="s">
        <v>1282</v>
      </c>
      <c r="E1487" s="38" t="s">
        <v>1283</v>
      </c>
      <c r="F1487" s="38" t="s">
        <v>1284</v>
      </c>
    </row>
    <row r="1488" spans="1:6">
      <c r="A1488" s="44" t="s">
        <v>2745</v>
      </c>
      <c r="B1488" s="44" t="s">
        <v>1343</v>
      </c>
      <c r="C1488" s="44" t="s">
        <v>1334</v>
      </c>
      <c r="D1488" s="44" t="s">
        <v>1295</v>
      </c>
      <c r="E1488" s="38" t="s">
        <v>1296</v>
      </c>
      <c r="F1488" s="38" t="s">
        <v>1297</v>
      </c>
    </row>
    <row r="1489" spans="1:6">
      <c r="A1489" s="44" t="s">
        <v>2746</v>
      </c>
      <c r="B1489" s="44" t="s">
        <v>1388</v>
      </c>
      <c r="C1489" s="44" t="s">
        <v>1389</v>
      </c>
      <c r="D1489" s="44" t="s">
        <v>1295</v>
      </c>
      <c r="E1489" s="38" t="s">
        <v>1296</v>
      </c>
      <c r="F1489" s="38" t="s">
        <v>1297</v>
      </c>
    </row>
    <row r="1490" spans="1:6">
      <c r="A1490" s="44" t="s">
        <v>2747</v>
      </c>
      <c r="B1490" s="44" t="s">
        <v>1405</v>
      </c>
      <c r="C1490" s="44" t="s">
        <v>1294</v>
      </c>
      <c r="D1490" s="44" t="s">
        <v>1295</v>
      </c>
      <c r="E1490" s="38" t="s">
        <v>1296</v>
      </c>
      <c r="F1490" s="38" t="s">
        <v>1297</v>
      </c>
    </row>
    <row r="1491" spans="1:6">
      <c r="A1491" s="44" t="s">
        <v>2748</v>
      </c>
      <c r="B1491" s="44" t="s">
        <v>1280</v>
      </c>
      <c r="C1491" s="44" t="s">
        <v>1281</v>
      </c>
      <c r="D1491" s="44" t="s">
        <v>1282</v>
      </c>
      <c r="E1491" s="38" t="s">
        <v>1283</v>
      </c>
      <c r="F1491" s="38" t="s">
        <v>1284</v>
      </c>
    </row>
    <row r="1492" spans="1:6">
      <c r="A1492" s="44" t="s">
        <v>2749</v>
      </c>
      <c r="B1492" s="44" t="s">
        <v>1448</v>
      </c>
      <c r="C1492" s="44" t="s">
        <v>1281</v>
      </c>
      <c r="D1492" s="44" t="s">
        <v>1282</v>
      </c>
      <c r="E1492" s="38" t="s">
        <v>1283</v>
      </c>
      <c r="F1492" s="38" t="s">
        <v>1284</v>
      </c>
    </row>
    <row r="1493" spans="1:6">
      <c r="A1493" s="44" t="s">
        <v>2750</v>
      </c>
      <c r="B1493" s="44" t="s">
        <v>1420</v>
      </c>
      <c r="C1493" s="44" t="s">
        <v>1316</v>
      </c>
      <c r="D1493" s="44" t="s">
        <v>1317</v>
      </c>
      <c r="E1493" s="38" t="s">
        <v>1318</v>
      </c>
      <c r="F1493" s="38" t="s">
        <v>1319</v>
      </c>
    </row>
    <row r="1494" spans="1:6">
      <c r="A1494" s="44" t="s">
        <v>2751</v>
      </c>
      <c r="B1494" s="44" t="s">
        <v>1416</v>
      </c>
      <c r="C1494" s="44" t="s">
        <v>1327</v>
      </c>
      <c r="D1494" s="44" t="s">
        <v>1288</v>
      </c>
      <c r="E1494" s="38" t="s">
        <v>1289</v>
      </c>
      <c r="F1494" s="38" t="s">
        <v>1290</v>
      </c>
    </row>
    <row r="1495" spans="1:6">
      <c r="A1495" s="44" t="s">
        <v>2752</v>
      </c>
      <c r="B1495" s="44" t="s">
        <v>1472</v>
      </c>
      <c r="C1495" s="44" t="s">
        <v>1305</v>
      </c>
      <c r="D1495" s="44" t="s">
        <v>1306</v>
      </c>
      <c r="E1495" s="38" t="s">
        <v>1307</v>
      </c>
      <c r="F1495" s="38" t="s">
        <v>1308</v>
      </c>
    </row>
    <row r="1496" spans="1:6">
      <c r="A1496" s="44" t="s">
        <v>2753</v>
      </c>
      <c r="B1496" s="44" t="s">
        <v>1393</v>
      </c>
      <c r="C1496" s="44" t="s">
        <v>1311</v>
      </c>
      <c r="D1496" s="44" t="s">
        <v>1301</v>
      </c>
      <c r="E1496" s="38" t="s">
        <v>1302</v>
      </c>
      <c r="F1496" s="38" t="s">
        <v>1303</v>
      </c>
    </row>
    <row r="1497" spans="1:6">
      <c r="A1497" s="44" t="s">
        <v>2754</v>
      </c>
      <c r="B1497" s="44" t="s">
        <v>1380</v>
      </c>
      <c r="C1497" s="44" t="s">
        <v>1305</v>
      </c>
      <c r="D1497" s="44" t="s">
        <v>1306</v>
      </c>
      <c r="E1497" s="38" t="s">
        <v>1307</v>
      </c>
      <c r="F1497" s="38" t="s">
        <v>1308</v>
      </c>
    </row>
    <row r="1498" spans="1:6">
      <c r="A1498" s="44" t="s">
        <v>1380</v>
      </c>
      <c r="B1498" s="44" t="s">
        <v>1380</v>
      </c>
      <c r="C1498" s="44" t="s">
        <v>1305</v>
      </c>
      <c r="D1498" s="44" t="s">
        <v>1306</v>
      </c>
      <c r="E1498" s="38" t="s">
        <v>1307</v>
      </c>
      <c r="F1498" s="38" t="s">
        <v>1308</v>
      </c>
    </row>
    <row r="1499" spans="1:6">
      <c r="A1499" s="44" t="s">
        <v>2755</v>
      </c>
      <c r="B1499" s="44" t="s">
        <v>1393</v>
      </c>
      <c r="C1499" s="44" t="s">
        <v>1311</v>
      </c>
      <c r="D1499" s="44" t="s">
        <v>1301</v>
      </c>
      <c r="E1499" s="38" t="s">
        <v>1302</v>
      </c>
      <c r="F1499" s="38" t="s">
        <v>1303</v>
      </c>
    </row>
    <row r="1500" spans="1:6">
      <c r="A1500" s="44" t="s">
        <v>2756</v>
      </c>
      <c r="B1500" s="44" t="s">
        <v>1324</v>
      </c>
      <c r="C1500" s="44" t="s">
        <v>1294</v>
      </c>
      <c r="D1500" s="44" t="s">
        <v>1295</v>
      </c>
      <c r="E1500" s="38" t="s">
        <v>1296</v>
      </c>
      <c r="F1500" s="38" t="s">
        <v>1297</v>
      </c>
    </row>
    <row r="1501" spans="1:6">
      <c r="A1501" s="44" t="s">
        <v>956</v>
      </c>
      <c r="B1501" s="44" t="s">
        <v>1380</v>
      </c>
      <c r="C1501" s="44" t="s">
        <v>1305</v>
      </c>
      <c r="D1501" s="44" t="s">
        <v>1306</v>
      </c>
      <c r="E1501" s="38" t="s">
        <v>1307</v>
      </c>
      <c r="F1501" s="38" t="s">
        <v>1308</v>
      </c>
    </row>
    <row r="1502" spans="1:6">
      <c r="A1502" s="44" t="s">
        <v>2757</v>
      </c>
      <c r="B1502" s="44" t="s">
        <v>1478</v>
      </c>
      <c r="C1502" s="44" t="s">
        <v>1294</v>
      </c>
      <c r="D1502" s="44" t="s">
        <v>1295</v>
      </c>
      <c r="E1502" s="38" t="s">
        <v>1296</v>
      </c>
      <c r="F1502" s="38" t="s">
        <v>1297</v>
      </c>
    </row>
    <row r="1503" spans="1:6">
      <c r="A1503" s="44" t="s">
        <v>2758</v>
      </c>
      <c r="B1503" s="44" t="s">
        <v>1341</v>
      </c>
      <c r="C1503" s="44" t="s">
        <v>1330</v>
      </c>
      <c r="D1503" s="44" t="s">
        <v>1282</v>
      </c>
      <c r="E1503" s="38" t="s">
        <v>1283</v>
      </c>
      <c r="F1503" s="38" t="s">
        <v>1284</v>
      </c>
    </row>
    <row r="1504" spans="1:6">
      <c r="A1504" s="44" t="s">
        <v>2759</v>
      </c>
      <c r="B1504" s="44" t="s">
        <v>1359</v>
      </c>
      <c r="C1504" s="44" t="s">
        <v>1311</v>
      </c>
      <c r="D1504" s="44" t="s">
        <v>1301</v>
      </c>
      <c r="E1504" s="38" t="s">
        <v>1302</v>
      </c>
      <c r="F1504" s="38" t="s">
        <v>1303</v>
      </c>
    </row>
    <row r="1505" spans="1:6">
      <c r="A1505" s="44" t="s">
        <v>2760</v>
      </c>
      <c r="B1505" s="44" t="s">
        <v>1391</v>
      </c>
      <c r="C1505" s="44" t="s">
        <v>1392</v>
      </c>
      <c r="D1505" s="44" t="s">
        <v>1288</v>
      </c>
      <c r="E1505" s="38" t="s">
        <v>1289</v>
      </c>
      <c r="F1505" s="38" t="s">
        <v>1290</v>
      </c>
    </row>
    <row r="1506" spans="1:6">
      <c r="A1506" s="44" t="s">
        <v>2761</v>
      </c>
      <c r="B1506" s="44" t="s">
        <v>1403</v>
      </c>
      <c r="C1506" s="44" t="s">
        <v>1316</v>
      </c>
      <c r="D1506" s="44" t="s">
        <v>1317</v>
      </c>
      <c r="E1506" s="38" t="s">
        <v>1318</v>
      </c>
      <c r="F1506" s="38" t="s">
        <v>1319</v>
      </c>
    </row>
    <row r="1507" spans="1:6">
      <c r="A1507" s="44" t="s">
        <v>2762</v>
      </c>
      <c r="B1507" s="44" t="s">
        <v>1324</v>
      </c>
      <c r="C1507" s="44" t="s">
        <v>1294</v>
      </c>
      <c r="D1507" s="44" t="s">
        <v>1295</v>
      </c>
      <c r="E1507" s="38" t="s">
        <v>1296</v>
      </c>
      <c r="F1507" s="38" t="s">
        <v>1297</v>
      </c>
    </row>
    <row r="1508" spans="1:6">
      <c r="A1508" s="44" t="s">
        <v>2763</v>
      </c>
      <c r="B1508" s="44" t="s">
        <v>1341</v>
      </c>
      <c r="C1508" s="44" t="s">
        <v>1330</v>
      </c>
      <c r="D1508" s="44" t="s">
        <v>1282</v>
      </c>
      <c r="E1508" s="38" t="s">
        <v>1283</v>
      </c>
      <c r="F1508" s="38" t="s">
        <v>1284</v>
      </c>
    </row>
    <row r="1509" spans="1:6">
      <c r="A1509" s="44" t="s">
        <v>2764</v>
      </c>
      <c r="B1509" s="44" t="s">
        <v>1403</v>
      </c>
      <c r="C1509" s="44" t="s">
        <v>1316</v>
      </c>
      <c r="D1509" s="44" t="s">
        <v>1317</v>
      </c>
      <c r="E1509" s="38" t="s">
        <v>1318</v>
      </c>
      <c r="F1509" s="38" t="s">
        <v>1319</v>
      </c>
    </row>
    <row r="1510" spans="1:6">
      <c r="A1510" s="44" t="s">
        <v>2765</v>
      </c>
      <c r="B1510" s="44" t="s">
        <v>1712</v>
      </c>
      <c r="C1510" s="44" t="s">
        <v>1322</v>
      </c>
      <c r="D1510" s="44" t="s">
        <v>1306</v>
      </c>
      <c r="E1510" s="38" t="s">
        <v>1307</v>
      </c>
      <c r="F1510" s="38" t="s">
        <v>1308</v>
      </c>
    </row>
    <row r="1511" spans="1:6">
      <c r="A1511" s="44" t="s">
        <v>2766</v>
      </c>
      <c r="B1511" s="44" t="s">
        <v>1076</v>
      </c>
      <c r="C1511" s="44" t="s">
        <v>1305</v>
      </c>
      <c r="D1511" s="44" t="s">
        <v>1306</v>
      </c>
      <c r="E1511" s="38" t="s">
        <v>1307</v>
      </c>
      <c r="F1511" s="38" t="s">
        <v>1308</v>
      </c>
    </row>
    <row r="1512" spans="1:6">
      <c r="A1512" s="44" t="s">
        <v>2767</v>
      </c>
      <c r="B1512" s="44" t="s">
        <v>1076</v>
      </c>
      <c r="C1512" s="44" t="s">
        <v>1305</v>
      </c>
      <c r="D1512" s="44" t="s">
        <v>1306</v>
      </c>
      <c r="E1512" s="38" t="s">
        <v>1307</v>
      </c>
      <c r="F1512" s="38" t="s">
        <v>1308</v>
      </c>
    </row>
    <row r="1513" spans="1:6">
      <c r="A1513" s="44" t="s">
        <v>959</v>
      </c>
      <c r="B1513" s="44" t="s">
        <v>1292</v>
      </c>
      <c r="C1513" s="44" t="s">
        <v>1287</v>
      </c>
      <c r="D1513" s="44" t="s">
        <v>1288</v>
      </c>
      <c r="E1513" s="38" t="s">
        <v>1289</v>
      </c>
      <c r="F1513" s="38" t="s">
        <v>1290</v>
      </c>
    </row>
    <row r="1514" spans="1:6">
      <c r="A1514" s="44" t="s">
        <v>2768</v>
      </c>
      <c r="B1514" s="44" t="s">
        <v>1292</v>
      </c>
      <c r="C1514" s="44" t="s">
        <v>1287</v>
      </c>
      <c r="D1514" s="44" t="s">
        <v>1288</v>
      </c>
      <c r="E1514" s="38" t="s">
        <v>1289</v>
      </c>
      <c r="F1514" s="38" t="s">
        <v>1290</v>
      </c>
    </row>
    <row r="1515" spans="1:6">
      <c r="A1515" s="44" t="s">
        <v>2769</v>
      </c>
      <c r="B1515" s="44" t="s">
        <v>1292</v>
      </c>
      <c r="C1515" s="44" t="s">
        <v>1287</v>
      </c>
      <c r="D1515" s="44" t="s">
        <v>1288</v>
      </c>
      <c r="E1515" s="38" t="s">
        <v>1289</v>
      </c>
      <c r="F1515" s="38" t="s">
        <v>1290</v>
      </c>
    </row>
    <row r="1516" spans="1:6">
      <c r="A1516" s="44" t="s">
        <v>2770</v>
      </c>
      <c r="B1516" s="44" t="s">
        <v>1429</v>
      </c>
      <c r="C1516" s="44" t="s">
        <v>1316</v>
      </c>
      <c r="D1516" s="44" t="s">
        <v>1317</v>
      </c>
      <c r="E1516" s="38" t="s">
        <v>1318</v>
      </c>
      <c r="F1516" s="38" t="s">
        <v>1319</v>
      </c>
    </row>
    <row r="1517" spans="1:6">
      <c r="A1517" s="44" t="s">
        <v>2771</v>
      </c>
      <c r="B1517" s="44" t="s">
        <v>1533</v>
      </c>
      <c r="C1517" s="44" t="s">
        <v>1334</v>
      </c>
      <c r="D1517" s="44" t="s">
        <v>1295</v>
      </c>
      <c r="E1517" s="38" t="s">
        <v>1296</v>
      </c>
      <c r="F1517" s="38" t="s">
        <v>1297</v>
      </c>
    </row>
    <row r="1518" spans="1:6">
      <c r="A1518" s="44" t="s">
        <v>2772</v>
      </c>
      <c r="B1518" s="44" t="s">
        <v>1508</v>
      </c>
      <c r="C1518" s="44" t="s">
        <v>1327</v>
      </c>
      <c r="D1518" s="44" t="s">
        <v>1288</v>
      </c>
      <c r="E1518" s="38" t="s">
        <v>1289</v>
      </c>
      <c r="F1518" s="38" t="s">
        <v>1290</v>
      </c>
    </row>
    <row r="1519" spans="1:6">
      <c r="A1519" s="44" t="s">
        <v>962</v>
      </c>
      <c r="B1519" s="44" t="s">
        <v>1326</v>
      </c>
      <c r="C1519" s="44" t="s">
        <v>1327</v>
      </c>
      <c r="D1519" s="44" t="s">
        <v>1288</v>
      </c>
      <c r="E1519" s="38" t="s">
        <v>1289</v>
      </c>
      <c r="F1519" s="38" t="s">
        <v>1290</v>
      </c>
    </row>
    <row r="1520" spans="1:6">
      <c r="A1520" s="44" t="s">
        <v>2773</v>
      </c>
      <c r="B1520" s="44" t="s">
        <v>1326</v>
      </c>
      <c r="C1520" s="44" t="s">
        <v>1327</v>
      </c>
      <c r="D1520" s="44" t="s">
        <v>1288</v>
      </c>
      <c r="E1520" s="38" t="s">
        <v>1289</v>
      </c>
      <c r="F1520" s="38" t="s">
        <v>1290</v>
      </c>
    </row>
    <row r="1521" spans="1:6">
      <c r="A1521" s="44" t="s">
        <v>2774</v>
      </c>
      <c r="B1521" s="44" t="s">
        <v>1519</v>
      </c>
      <c r="C1521" s="44" t="s">
        <v>1327</v>
      </c>
      <c r="D1521" s="44" t="s">
        <v>1288</v>
      </c>
      <c r="E1521" s="38" t="s">
        <v>1289</v>
      </c>
      <c r="F1521" s="38" t="s">
        <v>1290</v>
      </c>
    </row>
    <row r="1522" spans="1:6">
      <c r="A1522" s="44" t="s">
        <v>2775</v>
      </c>
      <c r="B1522" s="44" t="s">
        <v>1076</v>
      </c>
      <c r="C1522" s="44" t="s">
        <v>1305</v>
      </c>
      <c r="D1522" s="44" t="s">
        <v>1306</v>
      </c>
      <c r="E1522" s="38" t="s">
        <v>1307</v>
      </c>
      <c r="F1522" s="38" t="s">
        <v>1308</v>
      </c>
    </row>
    <row r="1523" spans="1:6">
      <c r="A1523" s="44" t="s">
        <v>2776</v>
      </c>
      <c r="B1523" s="44" t="s">
        <v>1388</v>
      </c>
      <c r="C1523" s="44" t="s">
        <v>1389</v>
      </c>
      <c r="D1523" s="44" t="s">
        <v>1295</v>
      </c>
      <c r="E1523" s="38" t="s">
        <v>1296</v>
      </c>
      <c r="F1523" s="38" t="s">
        <v>1297</v>
      </c>
    </row>
    <row r="1524" spans="1:6">
      <c r="A1524" s="44" t="s">
        <v>2777</v>
      </c>
      <c r="B1524" s="44" t="s">
        <v>1508</v>
      </c>
      <c r="C1524" s="44" t="s">
        <v>1327</v>
      </c>
      <c r="D1524" s="44" t="s">
        <v>1288</v>
      </c>
      <c r="E1524" s="38" t="s">
        <v>1289</v>
      </c>
      <c r="F1524" s="38" t="s">
        <v>1290</v>
      </c>
    </row>
    <row r="1525" spans="1:6">
      <c r="A1525" s="44" t="s">
        <v>2778</v>
      </c>
      <c r="B1525" s="44" t="s">
        <v>1587</v>
      </c>
      <c r="C1525" s="44" t="s">
        <v>1389</v>
      </c>
      <c r="D1525" s="44" t="s">
        <v>1295</v>
      </c>
      <c r="E1525" s="38" t="s">
        <v>1296</v>
      </c>
      <c r="F1525" s="38" t="s">
        <v>1297</v>
      </c>
    </row>
    <row r="1526" spans="1:6">
      <c r="A1526" s="44" t="s">
        <v>2779</v>
      </c>
      <c r="B1526" s="44" t="s">
        <v>1486</v>
      </c>
      <c r="C1526" s="44" t="s">
        <v>1348</v>
      </c>
      <c r="D1526" s="44" t="s">
        <v>1295</v>
      </c>
      <c r="E1526" s="38" t="s">
        <v>1296</v>
      </c>
      <c r="F1526" s="38" t="s">
        <v>1297</v>
      </c>
    </row>
    <row r="1527" spans="1:6">
      <c r="A1527" s="44" t="s">
        <v>2780</v>
      </c>
      <c r="B1527" s="44" t="s">
        <v>1293</v>
      </c>
      <c r="C1527" s="44" t="s">
        <v>1294</v>
      </c>
      <c r="D1527" s="44" t="s">
        <v>1295</v>
      </c>
      <c r="E1527" s="38" t="s">
        <v>1296</v>
      </c>
      <c r="F1527" s="38" t="s">
        <v>1297</v>
      </c>
    </row>
    <row r="1528" spans="1:6">
      <c r="A1528" s="44" t="s">
        <v>2781</v>
      </c>
      <c r="B1528" s="44" t="s">
        <v>1299</v>
      </c>
      <c r="C1528" s="44" t="s">
        <v>1300</v>
      </c>
      <c r="D1528" s="44" t="s">
        <v>1301</v>
      </c>
      <c r="E1528" s="38" t="s">
        <v>1302</v>
      </c>
      <c r="F1528" s="38" t="s">
        <v>1303</v>
      </c>
    </row>
    <row r="1529" spans="1:6">
      <c r="A1529" s="44" t="s">
        <v>2782</v>
      </c>
      <c r="B1529" s="44" t="s">
        <v>1329</v>
      </c>
      <c r="C1529" s="44" t="s">
        <v>1330</v>
      </c>
      <c r="D1529" s="44" t="s">
        <v>1282</v>
      </c>
      <c r="E1529" s="38" t="s">
        <v>1283</v>
      </c>
      <c r="F1529" s="38" t="s">
        <v>1284</v>
      </c>
    </row>
    <row r="1530" spans="1:6">
      <c r="A1530" s="44" t="s">
        <v>2783</v>
      </c>
      <c r="B1530" s="44" t="s">
        <v>1448</v>
      </c>
      <c r="C1530" s="44" t="s">
        <v>1281</v>
      </c>
      <c r="D1530" s="44" t="s">
        <v>1282</v>
      </c>
      <c r="E1530" s="38" t="s">
        <v>1283</v>
      </c>
      <c r="F1530" s="38" t="s">
        <v>1284</v>
      </c>
    </row>
    <row r="1531" spans="1:6">
      <c r="A1531" s="44" t="s">
        <v>2784</v>
      </c>
      <c r="B1531" s="44" t="s">
        <v>1350</v>
      </c>
      <c r="C1531" s="44" t="s">
        <v>1300</v>
      </c>
      <c r="D1531" s="44" t="s">
        <v>1301</v>
      </c>
      <c r="E1531" s="38" t="s">
        <v>1302</v>
      </c>
      <c r="F1531" s="38" t="s">
        <v>1303</v>
      </c>
    </row>
    <row r="1532" spans="1:6">
      <c r="A1532" s="44" t="s">
        <v>967</v>
      </c>
      <c r="B1532" s="44" t="s">
        <v>1388</v>
      </c>
      <c r="C1532" s="44" t="s">
        <v>1389</v>
      </c>
      <c r="D1532" s="44" t="s">
        <v>1295</v>
      </c>
      <c r="E1532" s="38" t="s">
        <v>1296</v>
      </c>
      <c r="F1532" s="38" t="s">
        <v>1297</v>
      </c>
    </row>
    <row r="1533" spans="1:6">
      <c r="A1533" s="44" t="s">
        <v>2785</v>
      </c>
      <c r="B1533" s="44" t="s">
        <v>1585</v>
      </c>
      <c r="C1533" s="44" t="s">
        <v>1322</v>
      </c>
      <c r="D1533" s="44" t="s">
        <v>1306</v>
      </c>
      <c r="E1533" s="38" t="s">
        <v>1307</v>
      </c>
      <c r="F1533" s="38" t="s">
        <v>1308</v>
      </c>
    </row>
    <row r="1534" spans="1:6">
      <c r="A1534" s="44" t="s">
        <v>2786</v>
      </c>
      <c r="B1534" s="44" t="s">
        <v>1495</v>
      </c>
      <c r="C1534" s="44" t="s">
        <v>1281</v>
      </c>
      <c r="D1534" s="44" t="s">
        <v>1282</v>
      </c>
      <c r="E1534" s="38" t="s">
        <v>1283</v>
      </c>
      <c r="F1534" s="38" t="s">
        <v>1284</v>
      </c>
    </row>
    <row r="1535" spans="1:6">
      <c r="A1535" s="44" t="s">
        <v>2787</v>
      </c>
      <c r="B1535" s="44" t="s">
        <v>1627</v>
      </c>
      <c r="C1535" s="44" t="s">
        <v>1316</v>
      </c>
      <c r="D1535" s="44" t="s">
        <v>1317</v>
      </c>
      <c r="E1535" s="38" t="s">
        <v>1318</v>
      </c>
      <c r="F1535" s="38" t="s">
        <v>1319</v>
      </c>
    </row>
    <row r="1536" spans="1:6">
      <c r="A1536" s="44" t="s">
        <v>2788</v>
      </c>
      <c r="B1536" s="44" t="s">
        <v>1519</v>
      </c>
      <c r="C1536" s="44" t="s">
        <v>1327</v>
      </c>
      <c r="D1536" s="44" t="s">
        <v>1288</v>
      </c>
      <c r="E1536" s="38" t="s">
        <v>1289</v>
      </c>
      <c r="F1536" s="38" t="s">
        <v>1290</v>
      </c>
    </row>
    <row r="1537" spans="1:6">
      <c r="A1537" s="44" t="s">
        <v>2789</v>
      </c>
      <c r="B1537" s="44" t="s">
        <v>1310</v>
      </c>
      <c r="C1537" s="44" t="s">
        <v>1311</v>
      </c>
      <c r="D1537" s="44" t="s">
        <v>1301</v>
      </c>
      <c r="E1537" s="38" t="s">
        <v>1302</v>
      </c>
      <c r="F1537" s="38" t="s">
        <v>1303</v>
      </c>
    </row>
    <row r="1538" spans="1:6">
      <c r="A1538" s="44" t="s">
        <v>2790</v>
      </c>
      <c r="B1538" s="44" t="s">
        <v>1482</v>
      </c>
      <c r="C1538" s="44" t="s">
        <v>1334</v>
      </c>
      <c r="D1538" s="44" t="s">
        <v>1295</v>
      </c>
      <c r="E1538" s="38" t="s">
        <v>1296</v>
      </c>
      <c r="F1538" s="38" t="s">
        <v>1297</v>
      </c>
    </row>
    <row r="1539" spans="1:6">
      <c r="A1539" s="44" t="s">
        <v>970</v>
      </c>
      <c r="B1539" s="44" t="s">
        <v>1508</v>
      </c>
      <c r="C1539" s="44" t="s">
        <v>1327</v>
      </c>
      <c r="D1539" s="44" t="s">
        <v>1288</v>
      </c>
      <c r="E1539" s="38" t="s">
        <v>1289</v>
      </c>
      <c r="F1539" s="38" t="s">
        <v>1290</v>
      </c>
    </row>
    <row r="1540" spans="1:6">
      <c r="A1540" s="44" t="s">
        <v>2791</v>
      </c>
      <c r="B1540" s="44" t="s">
        <v>1508</v>
      </c>
      <c r="C1540" s="44" t="s">
        <v>1327</v>
      </c>
      <c r="D1540" s="44" t="s">
        <v>1288</v>
      </c>
      <c r="E1540" s="38" t="s">
        <v>1289</v>
      </c>
      <c r="F1540" s="38" t="s">
        <v>1290</v>
      </c>
    </row>
    <row r="1541" spans="1:6">
      <c r="A1541" s="44" t="s">
        <v>2792</v>
      </c>
      <c r="B1541" s="44" t="s">
        <v>1416</v>
      </c>
      <c r="C1541" s="44" t="s">
        <v>1327</v>
      </c>
      <c r="D1541" s="44" t="s">
        <v>1288</v>
      </c>
      <c r="E1541" s="38" t="s">
        <v>1289</v>
      </c>
      <c r="F1541" s="38" t="s">
        <v>1290</v>
      </c>
    </row>
    <row r="1542" spans="1:6">
      <c r="A1542" s="44" t="s">
        <v>2793</v>
      </c>
      <c r="B1542" s="44" t="s">
        <v>1668</v>
      </c>
      <c r="C1542" s="44" t="s">
        <v>1300</v>
      </c>
      <c r="D1542" s="44" t="s">
        <v>1301</v>
      </c>
      <c r="E1542" s="38" t="s">
        <v>1302</v>
      </c>
      <c r="F1542" s="38" t="s">
        <v>1303</v>
      </c>
    </row>
    <row r="1543" spans="1:6">
      <c r="A1543" s="44" t="s">
        <v>2794</v>
      </c>
      <c r="B1543" s="44" t="s">
        <v>1416</v>
      </c>
      <c r="C1543" s="44" t="s">
        <v>1327</v>
      </c>
      <c r="D1543" s="44" t="s">
        <v>1288</v>
      </c>
      <c r="E1543" s="38" t="s">
        <v>1289</v>
      </c>
      <c r="F1543" s="38" t="s">
        <v>1290</v>
      </c>
    </row>
    <row r="1544" spans="1:6">
      <c r="A1544" s="44" t="s">
        <v>2795</v>
      </c>
      <c r="B1544" s="44" t="s">
        <v>1076</v>
      </c>
      <c r="C1544" s="44" t="s">
        <v>1305</v>
      </c>
      <c r="D1544" s="44" t="s">
        <v>1306</v>
      </c>
      <c r="E1544" s="38" t="s">
        <v>1307</v>
      </c>
      <c r="F1544" s="38" t="s">
        <v>1308</v>
      </c>
    </row>
    <row r="1545" spans="1:6">
      <c r="A1545" s="44" t="s">
        <v>2796</v>
      </c>
      <c r="B1545" s="44" t="s">
        <v>1627</v>
      </c>
      <c r="C1545" s="44" t="s">
        <v>1316</v>
      </c>
      <c r="D1545" s="44" t="s">
        <v>1317</v>
      </c>
      <c r="E1545" s="38" t="s">
        <v>1318</v>
      </c>
      <c r="F1545" s="38" t="s">
        <v>1319</v>
      </c>
    </row>
    <row r="1546" spans="1:6">
      <c r="A1546" s="44" t="s">
        <v>2797</v>
      </c>
      <c r="B1546" s="44" t="s">
        <v>1321</v>
      </c>
      <c r="C1546" s="44" t="s">
        <v>1322</v>
      </c>
      <c r="D1546" s="44" t="s">
        <v>1306</v>
      </c>
      <c r="E1546" s="38" t="s">
        <v>1307</v>
      </c>
      <c r="F1546" s="38" t="s">
        <v>1308</v>
      </c>
    </row>
    <row r="1547" spans="1:6">
      <c r="A1547" s="44" t="s">
        <v>2798</v>
      </c>
      <c r="B1547" s="44" t="s">
        <v>1680</v>
      </c>
      <c r="C1547" s="44" t="s">
        <v>1294</v>
      </c>
      <c r="D1547" s="44" t="s">
        <v>1295</v>
      </c>
      <c r="E1547" s="38" t="s">
        <v>1296</v>
      </c>
      <c r="F1547" s="38" t="s">
        <v>1297</v>
      </c>
    </row>
    <row r="1548" spans="1:6">
      <c r="A1548" s="44" t="s">
        <v>2799</v>
      </c>
      <c r="B1548" s="44" t="s">
        <v>1554</v>
      </c>
      <c r="C1548" s="44" t="s">
        <v>1316</v>
      </c>
      <c r="D1548" s="44" t="s">
        <v>1317</v>
      </c>
      <c r="E1548" s="38" t="s">
        <v>1318</v>
      </c>
      <c r="F1548" s="38" t="s">
        <v>1319</v>
      </c>
    </row>
    <row r="1549" spans="1:6">
      <c r="A1549" s="44" t="s">
        <v>2800</v>
      </c>
      <c r="B1549" s="44" t="s">
        <v>1585</v>
      </c>
      <c r="C1549" s="44" t="s">
        <v>1322</v>
      </c>
      <c r="D1549" s="44" t="s">
        <v>1306</v>
      </c>
      <c r="E1549" s="38" t="s">
        <v>1307</v>
      </c>
      <c r="F1549" s="38" t="s">
        <v>1308</v>
      </c>
    </row>
    <row r="1550" spans="1:6">
      <c r="A1550" s="44" t="s">
        <v>2801</v>
      </c>
      <c r="B1550" s="44" t="s">
        <v>1405</v>
      </c>
      <c r="C1550" s="44" t="s">
        <v>1294</v>
      </c>
      <c r="D1550" s="44" t="s">
        <v>1295</v>
      </c>
      <c r="E1550" s="38" t="s">
        <v>1296</v>
      </c>
      <c r="F1550" s="38" t="s">
        <v>1297</v>
      </c>
    </row>
    <row r="1551" spans="1:6">
      <c r="A1551" s="44" t="s">
        <v>2802</v>
      </c>
      <c r="B1551" s="44" t="s">
        <v>1343</v>
      </c>
      <c r="C1551" s="44" t="s">
        <v>1334</v>
      </c>
      <c r="D1551" s="44" t="s">
        <v>1295</v>
      </c>
      <c r="E1551" s="38" t="s">
        <v>1296</v>
      </c>
      <c r="F1551" s="38" t="s">
        <v>1297</v>
      </c>
    </row>
    <row r="1552" spans="1:6">
      <c r="A1552" s="44" t="s">
        <v>974</v>
      </c>
      <c r="B1552" s="44" t="s">
        <v>1495</v>
      </c>
      <c r="C1552" s="44" t="s">
        <v>1281</v>
      </c>
      <c r="D1552" s="44" t="s">
        <v>1282</v>
      </c>
      <c r="E1552" s="38" t="s">
        <v>1283</v>
      </c>
      <c r="F1552" s="38" t="s">
        <v>1284</v>
      </c>
    </row>
    <row r="1553" spans="1:6">
      <c r="A1553" s="44" t="s">
        <v>2803</v>
      </c>
      <c r="B1553" s="44" t="s">
        <v>1472</v>
      </c>
      <c r="C1553" s="44" t="s">
        <v>1305</v>
      </c>
      <c r="D1553" s="44" t="s">
        <v>1306</v>
      </c>
      <c r="E1553" s="38" t="s">
        <v>1307</v>
      </c>
      <c r="F1553" s="38" t="s">
        <v>1308</v>
      </c>
    </row>
    <row r="1554" spans="1:6">
      <c r="A1554" s="44" t="s">
        <v>2804</v>
      </c>
      <c r="B1554" s="44" t="s">
        <v>1565</v>
      </c>
      <c r="C1554" s="44" t="s">
        <v>1305</v>
      </c>
      <c r="D1554" s="44" t="s">
        <v>1306</v>
      </c>
      <c r="E1554" s="38" t="s">
        <v>1307</v>
      </c>
      <c r="F1554" s="38" t="s">
        <v>1308</v>
      </c>
    </row>
    <row r="1555" spans="1:6">
      <c r="A1555" s="44" t="s">
        <v>2805</v>
      </c>
      <c r="B1555" s="44" t="s">
        <v>1399</v>
      </c>
      <c r="C1555" s="44" t="s">
        <v>1305</v>
      </c>
      <c r="D1555" s="44" t="s">
        <v>1306</v>
      </c>
      <c r="E1555" s="38" t="s">
        <v>1307</v>
      </c>
      <c r="F1555" s="38" t="s">
        <v>1308</v>
      </c>
    </row>
    <row r="1556" spans="1:6">
      <c r="A1556" s="44" t="s">
        <v>2806</v>
      </c>
      <c r="B1556" s="44" t="s">
        <v>1369</v>
      </c>
      <c r="C1556" s="44" t="s">
        <v>1281</v>
      </c>
      <c r="D1556" s="44" t="s">
        <v>1282</v>
      </c>
      <c r="E1556" s="38" t="s">
        <v>1283</v>
      </c>
      <c r="F1556" s="38" t="s">
        <v>1284</v>
      </c>
    </row>
    <row r="1557" spans="1:6">
      <c r="A1557" s="44" t="s">
        <v>2807</v>
      </c>
      <c r="B1557" s="44" t="s">
        <v>1497</v>
      </c>
      <c r="C1557" s="44" t="s">
        <v>1311</v>
      </c>
      <c r="D1557" s="44" t="s">
        <v>1301</v>
      </c>
      <c r="E1557" s="38" t="s">
        <v>1302</v>
      </c>
      <c r="F1557" s="38" t="s">
        <v>1303</v>
      </c>
    </row>
    <row r="1558" spans="1:6">
      <c r="A1558" s="44" t="s">
        <v>2808</v>
      </c>
      <c r="B1558" s="44" t="s">
        <v>1528</v>
      </c>
      <c r="C1558" s="44" t="s">
        <v>1330</v>
      </c>
      <c r="D1558" s="44" t="s">
        <v>1282</v>
      </c>
      <c r="E1558" s="38" t="s">
        <v>1283</v>
      </c>
      <c r="F1558" s="38" t="s">
        <v>1284</v>
      </c>
    </row>
    <row r="1559" spans="1:6">
      <c r="A1559" s="44" t="s">
        <v>2809</v>
      </c>
      <c r="B1559" s="44" t="s">
        <v>1514</v>
      </c>
      <c r="C1559" s="44" t="s">
        <v>1305</v>
      </c>
      <c r="D1559" s="44" t="s">
        <v>1306</v>
      </c>
      <c r="E1559" s="38" t="s">
        <v>1307</v>
      </c>
      <c r="F1559" s="38" t="s">
        <v>1308</v>
      </c>
    </row>
    <row r="1560" spans="1:6">
      <c r="A1560" s="44" t="s">
        <v>2810</v>
      </c>
      <c r="B1560" s="44" t="s">
        <v>1514</v>
      </c>
      <c r="C1560" s="44" t="s">
        <v>1305</v>
      </c>
      <c r="D1560" s="44" t="s">
        <v>1306</v>
      </c>
      <c r="E1560" s="38" t="s">
        <v>1307</v>
      </c>
      <c r="F1560" s="38" t="s">
        <v>1308</v>
      </c>
    </row>
    <row r="1561" spans="1:6">
      <c r="A1561" s="44" t="s">
        <v>2811</v>
      </c>
      <c r="B1561" s="44" t="s">
        <v>1347</v>
      </c>
      <c r="C1561" s="44" t="s">
        <v>1348</v>
      </c>
      <c r="D1561" s="44" t="s">
        <v>1295</v>
      </c>
      <c r="E1561" s="38" t="s">
        <v>1296</v>
      </c>
      <c r="F1561" s="38" t="s">
        <v>1297</v>
      </c>
    </row>
    <row r="1562" spans="1:6">
      <c r="A1562" s="44" t="s">
        <v>2812</v>
      </c>
      <c r="B1562" s="44" t="s">
        <v>1299</v>
      </c>
      <c r="C1562" s="44" t="s">
        <v>1300</v>
      </c>
      <c r="D1562" s="44" t="s">
        <v>1301</v>
      </c>
      <c r="E1562" s="38" t="s">
        <v>1302</v>
      </c>
      <c r="F1562" s="38" t="s">
        <v>1303</v>
      </c>
    </row>
    <row r="1563" spans="1:6">
      <c r="A1563" s="44" t="s">
        <v>2813</v>
      </c>
      <c r="B1563" s="44" t="s">
        <v>1299</v>
      </c>
      <c r="C1563" s="44" t="s">
        <v>1300</v>
      </c>
      <c r="D1563" s="44" t="s">
        <v>1301</v>
      </c>
      <c r="E1563" s="38" t="s">
        <v>1302</v>
      </c>
      <c r="F1563" s="38" t="s">
        <v>1303</v>
      </c>
    </row>
    <row r="1564" spans="1:6">
      <c r="A1564" s="44" t="s">
        <v>2814</v>
      </c>
      <c r="B1564" s="44" t="s">
        <v>1399</v>
      </c>
      <c r="C1564" s="44" t="s">
        <v>1305</v>
      </c>
      <c r="D1564" s="44" t="s">
        <v>1306</v>
      </c>
      <c r="E1564" s="38" t="s">
        <v>1307</v>
      </c>
      <c r="F1564" s="38" t="s">
        <v>1308</v>
      </c>
    </row>
    <row r="1565" spans="1:6">
      <c r="A1565" s="44" t="s">
        <v>2815</v>
      </c>
      <c r="B1565" s="44" t="s">
        <v>1399</v>
      </c>
      <c r="C1565" s="44" t="s">
        <v>1305</v>
      </c>
      <c r="D1565" s="44" t="s">
        <v>1306</v>
      </c>
      <c r="E1565" s="38" t="s">
        <v>1307</v>
      </c>
      <c r="F1565" s="38" t="s">
        <v>1308</v>
      </c>
    </row>
    <row r="1566" spans="1:6">
      <c r="A1566" s="44" t="s">
        <v>2816</v>
      </c>
      <c r="B1566" s="44" t="s">
        <v>1347</v>
      </c>
      <c r="C1566" s="44" t="s">
        <v>1348</v>
      </c>
      <c r="D1566" s="44" t="s">
        <v>1295</v>
      </c>
      <c r="E1566" s="38" t="s">
        <v>1296</v>
      </c>
      <c r="F1566" s="38" t="s">
        <v>1297</v>
      </c>
    </row>
    <row r="1567" spans="1:6">
      <c r="A1567" s="44" t="s">
        <v>2817</v>
      </c>
      <c r="B1567" s="44" t="s">
        <v>1286</v>
      </c>
      <c r="C1567" s="44" t="s">
        <v>1287</v>
      </c>
      <c r="D1567" s="44" t="s">
        <v>1288</v>
      </c>
      <c r="E1567" s="38" t="s">
        <v>1289</v>
      </c>
      <c r="F1567" s="38" t="s">
        <v>1290</v>
      </c>
    </row>
    <row r="1568" spans="1:6">
      <c r="A1568" s="44" t="s">
        <v>1399</v>
      </c>
      <c r="B1568" s="44" t="s">
        <v>1399</v>
      </c>
      <c r="C1568" s="44" t="s">
        <v>1305</v>
      </c>
      <c r="D1568" s="44" t="s">
        <v>1306</v>
      </c>
      <c r="E1568" s="38" t="s">
        <v>1307</v>
      </c>
      <c r="F1568" s="38" t="s">
        <v>1308</v>
      </c>
    </row>
    <row r="1569" spans="1:6">
      <c r="A1569" s="44" t="s">
        <v>2818</v>
      </c>
      <c r="B1569" s="44" t="s">
        <v>1399</v>
      </c>
      <c r="C1569" s="44" t="s">
        <v>1305</v>
      </c>
      <c r="D1569" s="44" t="s">
        <v>1306</v>
      </c>
      <c r="E1569" s="38" t="s">
        <v>1307</v>
      </c>
      <c r="F1569" s="38" t="s">
        <v>1308</v>
      </c>
    </row>
    <row r="1570" spans="1:6">
      <c r="A1570" s="44" t="s">
        <v>2819</v>
      </c>
      <c r="B1570" s="44" t="s">
        <v>1366</v>
      </c>
      <c r="C1570" s="44" t="s">
        <v>1327</v>
      </c>
      <c r="D1570" s="44" t="s">
        <v>1288</v>
      </c>
      <c r="E1570" s="38" t="s">
        <v>1289</v>
      </c>
      <c r="F1570" s="38" t="s">
        <v>1290</v>
      </c>
    </row>
    <row r="1571" spans="1:6">
      <c r="A1571" s="44" t="s">
        <v>2820</v>
      </c>
      <c r="B1571" s="44" t="s">
        <v>1393</v>
      </c>
      <c r="C1571" s="44" t="s">
        <v>1311</v>
      </c>
      <c r="D1571" s="44" t="s">
        <v>1301</v>
      </c>
      <c r="E1571" s="38" t="s">
        <v>1302</v>
      </c>
      <c r="F1571" s="38" t="s">
        <v>1303</v>
      </c>
    </row>
    <row r="1572" spans="1:6">
      <c r="A1572" s="44" t="s">
        <v>2821</v>
      </c>
      <c r="B1572" s="44" t="s">
        <v>1397</v>
      </c>
      <c r="C1572" s="44" t="s">
        <v>1300</v>
      </c>
      <c r="D1572" s="44" t="s">
        <v>1301</v>
      </c>
      <c r="E1572" s="38" t="s">
        <v>1302</v>
      </c>
      <c r="F1572" s="38" t="s">
        <v>1303</v>
      </c>
    </row>
    <row r="1573" spans="1:6">
      <c r="A1573" s="44" t="s">
        <v>2822</v>
      </c>
      <c r="B1573" s="44" t="s">
        <v>1448</v>
      </c>
      <c r="C1573" s="44" t="s">
        <v>1281</v>
      </c>
      <c r="D1573" s="44" t="s">
        <v>1282</v>
      </c>
      <c r="E1573" s="38" t="s">
        <v>1283</v>
      </c>
      <c r="F1573" s="38" t="s">
        <v>1284</v>
      </c>
    </row>
    <row r="1574" spans="1:6">
      <c r="A1574" s="44" t="s">
        <v>2823</v>
      </c>
      <c r="B1574" s="44" t="s">
        <v>1329</v>
      </c>
      <c r="C1574" s="44" t="s">
        <v>1330</v>
      </c>
      <c r="D1574" s="44" t="s">
        <v>1282</v>
      </c>
      <c r="E1574" s="38" t="s">
        <v>1283</v>
      </c>
      <c r="F1574" s="38" t="s">
        <v>1284</v>
      </c>
    </row>
    <row r="1575" spans="1:6">
      <c r="A1575" s="44" t="s">
        <v>2824</v>
      </c>
      <c r="B1575" s="44" t="s">
        <v>1310</v>
      </c>
      <c r="C1575" s="44" t="s">
        <v>1311</v>
      </c>
      <c r="D1575" s="44" t="s">
        <v>1301</v>
      </c>
      <c r="E1575" s="38" t="s">
        <v>1302</v>
      </c>
      <c r="F1575" s="38" t="s">
        <v>1303</v>
      </c>
    </row>
    <row r="1576" spans="1:6">
      <c r="A1576" s="44" t="s">
        <v>2825</v>
      </c>
      <c r="B1576" s="44" t="s">
        <v>1310</v>
      </c>
      <c r="C1576" s="44" t="s">
        <v>1311</v>
      </c>
      <c r="D1576" s="44" t="s">
        <v>1301</v>
      </c>
      <c r="E1576" s="38" t="s">
        <v>1302</v>
      </c>
      <c r="F1576" s="38" t="s">
        <v>1303</v>
      </c>
    </row>
    <row r="1577" spans="1:6">
      <c r="A1577" s="44" t="s">
        <v>979</v>
      </c>
      <c r="B1577" s="44" t="s">
        <v>1321</v>
      </c>
      <c r="C1577" s="44" t="s">
        <v>1322</v>
      </c>
      <c r="D1577" s="44" t="s">
        <v>1306</v>
      </c>
      <c r="E1577" s="38" t="s">
        <v>1307</v>
      </c>
      <c r="F1577" s="38" t="s">
        <v>1308</v>
      </c>
    </row>
    <row r="1578" spans="1:6">
      <c r="A1578" s="44" t="s">
        <v>2826</v>
      </c>
      <c r="B1578" s="44" t="s">
        <v>1393</v>
      </c>
      <c r="C1578" s="44" t="s">
        <v>1311</v>
      </c>
      <c r="D1578" s="44" t="s">
        <v>1301</v>
      </c>
      <c r="E1578" s="38" t="s">
        <v>1302</v>
      </c>
      <c r="F1578" s="38" t="s">
        <v>1303</v>
      </c>
    </row>
    <row r="1579" spans="1:6">
      <c r="A1579" s="44" t="s">
        <v>2827</v>
      </c>
      <c r="B1579" s="44" t="s">
        <v>1321</v>
      </c>
      <c r="C1579" s="44" t="s">
        <v>1322</v>
      </c>
      <c r="D1579" s="44" t="s">
        <v>1306</v>
      </c>
      <c r="E1579" s="38" t="s">
        <v>1307</v>
      </c>
      <c r="F1579" s="38" t="s">
        <v>1308</v>
      </c>
    </row>
    <row r="1580" spans="1:6">
      <c r="A1580" s="44" t="s">
        <v>2828</v>
      </c>
      <c r="B1580" s="44" t="s">
        <v>1514</v>
      </c>
      <c r="C1580" s="44" t="s">
        <v>1305</v>
      </c>
      <c r="D1580" s="44" t="s">
        <v>1306</v>
      </c>
      <c r="E1580" s="38" t="s">
        <v>1307</v>
      </c>
      <c r="F1580" s="38" t="s">
        <v>1308</v>
      </c>
    </row>
    <row r="1581" spans="1:6">
      <c r="A1581" s="44" t="s">
        <v>2829</v>
      </c>
      <c r="B1581" s="44" t="s">
        <v>1514</v>
      </c>
      <c r="C1581" s="44" t="s">
        <v>1305</v>
      </c>
      <c r="D1581" s="44" t="s">
        <v>1306</v>
      </c>
      <c r="E1581" s="38" t="s">
        <v>1307</v>
      </c>
      <c r="F1581" s="38" t="s">
        <v>1308</v>
      </c>
    </row>
    <row r="1582" spans="1:6">
      <c r="A1582" s="44" t="s">
        <v>2830</v>
      </c>
      <c r="B1582" s="44" t="s">
        <v>1533</v>
      </c>
      <c r="C1582" s="44" t="s">
        <v>1334</v>
      </c>
      <c r="D1582" s="44" t="s">
        <v>1295</v>
      </c>
      <c r="E1582" s="38" t="s">
        <v>1296</v>
      </c>
      <c r="F1582" s="38" t="s">
        <v>1297</v>
      </c>
    </row>
    <row r="1583" spans="1:6">
      <c r="A1583" s="44" t="s">
        <v>1533</v>
      </c>
      <c r="B1583" s="44" t="s">
        <v>1533</v>
      </c>
      <c r="C1583" s="44" t="s">
        <v>1334</v>
      </c>
      <c r="D1583" s="44" t="s">
        <v>1295</v>
      </c>
      <c r="E1583" s="38" t="s">
        <v>1296</v>
      </c>
      <c r="F1583" s="38" t="s">
        <v>1297</v>
      </c>
    </row>
    <row r="1584" spans="1:6">
      <c r="A1584" s="44" t="s">
        <v>2831</v>
      </c>
      <c r="B1584" s="44" t="s">
        <v>1315</v>
      </c>
      <c r="C1584" s="44" t="s">
        <v>1316</v>
      </c>
      <c r="D1584" s="44" t="s">
        <v>1317</v>
      </c>
      <c r="E1584" s="38" t="s">
        <v>1318</v>
      </c>
      <c r="F1584" s="38" t="s">
        <v>1319</v>
      </c>
    </row>
    <row r="1585" spans="1:6">
      <c r="A1585" s="44" t="s">
        <v>2832</v>
      </c>
      <c r="B1585" s="44" t="s">
        <v>1457</v>
      </c>
      <c r="C1585" s="44" t="s">
        <v>1330</v>
      </c>
      <c r="D1585" s="44" t="s">
        <v>1282</v>
      </c>
      <c r="E1585" s="38" t="s">
        <v>1283</v>
      </c>
      <c r="F1585" s="38" t="s">
        <v>1284</v>
      </c>
    </row>
    <row r="1586" spans="1:6">
      <c r="A1586" s="44" t="s">
        <v>2833</v>
      </c>
      <c r="B1586" s="44" t="s">
        <v>1347</v>
      </c>
      <c r="C1586" s="44" t="s">
        <v>1348</v>
      </c>
      <c r="D1586" s="44" t="s">
        <v>1295</v>
      </c>
      <c r="E1586" s="38" t="s">
        <v>1296</v>
      </c>
      <c r="F1586" s="38" t="s">
        <v>1297</v>
      </c>
    </row>
    <row r="1587" spans="1:6">
      <c r="A1587" s="44" t="s">
        <v>2834</v>
      </c>
      <c r="B1587" s="44" t="s">
        <v>1280</v>
      </c>
      <c r="C1587" s="44" t="s">
        <v>1281</v>
      </c>
      <c r="D1587" s="44" t="s">
        <v>1282</v>
      </c>
      <c r="E1587" s="38" t="s">
        <v>1283</v>
      </c>
      <c r="F1587" s="38" t="s">
        <v>1284</v>
      </c>
    </row>
    <row r="1588" spans="1:6">
      <c r="A1588" s="44" t="s">
        <v>2835</v>
      </c>
      <c r="B1588" s="44" t="s">
        <v>1341</v>
      </c>
      <c r="C1588" s="44" t="s">
        <v>1330</v>
      </c>
      <c r="D1588" s="44" t="s">
        <v>1282</v>
      </c>
      <c r="E1588" s="38" t="s">
        <v>1283</v>
      </c>
      <c r="F1588" s="38" t="s">
        <v>1284</v>
      </c>
    </row>
    <row r="1589" spans="1:6">
      <c r="A1589" s="44" t="s">
        <v>2836</v>
      </c>
      <c r="B1589" s="44" t="s">
        <v>1587</v>
      </c>
      <c r="C1589" s="44" t="s">
        <v>1389</v>
      </c>
      <c r="D1589" s="44" t="s">
        <v>1295</v>
      </c>
      <c r="E1589" s="38" t="s">
        <v>1296</v>
      </c>
      <c r="F1589" s="38" t="s">
        <v>1297</v>
      </c>
    </row>
    <row r="1590" spans="1:6">
      <c r="A1590" s="44" t="s">
        <v>2837</v>
      </c>
      <c r="B1590" s="44" t="s">
        <v>1329</v>
      </c>
      <c r="C1590" s="44" t="s">
        <v>1330</v>
      </c>
      <c r="D1590" s="44" t="s">
        <v>1282</v>
      </c>
      <c r="E1590" s="38" t="s">
        <v>1283</v>
      </c>
      <c r="F1590" s="38" t="s">
        <v>1284</v>
      </c>
    </row>
    <row r="1591" spans="1:6">
      <c r="A1591" s="44" t="s">
        <v>2838</v>
      </c>
      <c r="B1591" s="44" t="s">
        <v>1337</v>
      </c>
      <c r="C1591" s="44" t="s">
        <v>1322</v>
      </c>
      <c r="D1591" s="44" t="s">
        <v>1306</v>
      </c>
      <c r="E1591" s="38" t="s">
        <v>1307</v>
      </c>
      <c r="F1591" s="38" t="s">
        <v>1308</v>
      </c>
    </row>
    <row r="1592" spans="1:6">
      <c r="A1592" s="44" t="s">
        <v>2839</v>
      </c>
      <c r="B1592" s="44" t="s">
        <v>1478</v>
      </c>
      <c r="C1592" s="44" t="s">
        <v>1294</v>
      </c>
      <c r="D1592" s="44" t="s">
        <v>1295</v>
      </c>
      <c r="E1592" s="38" t="s">
        <v>1296</v>
      </c>
      <c r="F1592" s="38" t="s">
        <v>1297</v>
      </c>
    </row>
    <row r="1593" spans="1:6">
      <c r="A1593" s="44" t="s">
        <v>2840</v>
      </c>
      <c r="B1593" s="44" t="s">
        <v>1427</v>
      </c>
      <c r="C1593" s="44" t="s">
        <v>1287</v>
      </c>
      <c r="D1593" s="44" t="s">
        <v>1288</v>
      </c>
      <c r="E1593" s="38" t="s">
        <v>1289</v>
      </c>
      <c r="F1593" s="38" t="s">
        <v>1290</v>
      </c>
    </row>
    <row r="1594" spans="1:6">
      <c r="A1594" s="44" t="s">
        <v>2841</v>
      </c>
      <c r="B1594" s="44" t="s">
        <v>1292</v>
      </c>
      <c r="C1594" s="44" t="s">
        <v>1287</v>
      </c>
      <c r="D1594" s="44" t="s">
        <v>1288</v>
      </c>
      <c r="E1594" s="38" t="s">
        <v>1289</v>
      </c>
      <c r="F1594" s="38" t="s">
        <v>1290</v>
      </c>
    </row>
    <row r="1595" spans="1:6">
      <c r="A1595" s="44" t="s">
        <v>2842</v>
      </c>
      <c r="B1595" s="44" t="s">
        <v>1350</v>
      </c>
      <c r="C1595" s="44" t="s">
        <v>1300</v>
      </c>
      <c r="D1595" s="44" t="s">
        <v>1301</v>
      </c>
      <c r="E1595" s="38" t="s">
        <v>1302</v>
      </c>
      <c r="F1595" s="38" t="s">
        <v>1303</v>
      </c>
    </row>
    <row r="1596" spans="1:6">
      <c r="A1596" s="44" t="s">
        <v>2843</v>
      </c>
      <c r="B1596" s="44" t="s">
        <v>1350</v>
      </c>
      <c r="C1596" s="44" t="s">
        <v>1300</v>
      </c>
      <c r="D1596" s="44" t="s">
        <v>1301</v>
      </c>
      <c r="E1596" s="38" t="s">
        <v>1302</v>
      </c>
      <c r="F1596" s="38" t="s">
        <v>1303</v>
      </c>
    </row>
    <row r="1597" spans="1:6">
      <c r="A1597" s="44" t="s">
        <v>2844</v>
      </c>
      <c r="B1597" s="44" t="s">
        <v>1585</v>
      </c>
      <c r="C1597" s="44" t="s">
        <v>1322</v>
      </c>
      <c r="D1597" s="44" t="s">
        <v>1306</v>
      </c>
      <c r="E1597" s="38" t="s">
        <v>1307</v>
      </c>
      <c r="F1597" s="38" t="s">
        <v>1308</v>
      </c>
    </row>
    <row r="1598" spans="1:6">
      <c r="A1598" s="44" t="s">
        <v>2845</v>
      </c>
      <c r="B1598" s="44" t="s">
        <v>1321</v>
      </c>
      <c r="C1598" s="44" t="s">
        <v>1322</v>
      </c>
      <c r="D1598" s="44" t="s">
        <v>1306</v>
      </c>
      <c r="E1598" s="38" t="s">
        <v>1307</v>
      </c>
      <c r="F1598" s="38" t="s">
        <v>1308</v>
      </c>
    </row>
    <row r="1599" spans="1:6">
      <c r="A1599" s="44" t="s">
        <v>2846</v>
      </c>
      <c r="B1599" s="44" t="s">
        <v>1519</v>
      </c>
      <c r="C1599" s="44" t="s">
        <v>1327</v>
      </c>
      <c r="D1599" s="44" t="s">
        <v>1288</v>
      </c>
      <c r="E1599" s="38" t="s">
        <v>1289</v>
      </c>
      <c r="F1599" s="38" t="s">
        <v>1290</v>
      </c>
    </row>
    <row r="1600" spans="1:6">
      <c r="A1600" s="44" t="s">
        <v>981</v>
      </c>
      <c r="B1600" s="44" t="s">
        <v>1393</v>
      </c>
      <c r="C1600" s="44" t="s">
        <v>1311</v>
      </c>
      <c r="D1600" s="44" t="s">
        <v>1301</v>
      </c>
      <c r="E1600" s="38" t="s">
        <v>1302</v>
      </c>
      <c r="F1600" s="38" t="s">
        <v>1303</v>
      </c>
    </row>
    <row r="1601" spans="1:6">
      <c r="A1601" s="44" t="s">
        <v>2847</v>
      </c>
      <c r="B1601" s="44" t="s">
        <v>1393</v>
      </c>
      <c r="C1601" s="44" t="s">
        <v>1311</v>
      </c>
      <c r="D1601" s="44" t="s">
        <v>1301</v>
      </c>
      <c r="E1601" s="38" t="s">
        <v>1302</v>
      </c>
      <c r="F1601" s="38" t="s">
        <v>1303</v>
      </c>
    </row>
    <row r="1602" spans="1:6">
      <c r="A1602" s="44" t="s">
        <v>2848</v>
      </c>
      <c r="B1602" s="44" t="s">
        <v>1350</v>
      </c>
      <c r="C1602" s="44" t="s">
        <v>1300</v>
      </c>
      <c r="D1602" s="44" t="s">
        <v>1301</v>
      </c>
      <c r="E1602" s="38" t="s">
        <v>1302</v>
      </c>
      <c r="F1602" s="38" t="s">
        <v>1303</v>
      </c>
    </row>
    <row r="1603" spans="1:6">
      <c r="A1603" s="44" t="s">
        <v>2849</v>
      </c>
      <c r="B1603" s="44" t="s">
        <v>1339</v>
      </c>
      <c r="C1603" s="44" t="s">
        <v>1281</v>
      </c>
      <c r="D1603" s="44" t="s">
        <v>1282</v>
      </c>
      <c r="E1603" s="38" t="s">
        <v>1283</v>
      </c>
      <c r="F1603" s="38" t="s">
        <v>1284</v>
      </c>
    </row>
    <row r="1604" spans="1:6">
      <c r="A1604" s="44" t="s">
        <v>2850</v>
      </c>
      <c r="B1604" s="44" t="s">
        <v>1450</v>
      </c>
      <c r="C1604" s="44" t="s">
        <v>1300</v>
      </c>
      <c r="D1604" s="44" t="s">
        <v>1301</v>
      </c>
      <c r="E1604" s="38" t="s">
        <v>1302</v>
      </c>
      <c r="F1604" s="38" t="s">
        <v>1303</v>
      </c>
    </row>
    <row r="1605" spans="1:6">
      <c r="A1605" s="44" t="s">
        <v>2851</v>
      </c>
      <c r="B1605" s="44" t="s">
        <v>1450</v>
      </c>
      <c r="C1605" s="44" t="s">
        <v>1300</v>
      </c>
      <c r="D1605" s="44" t="s">
        <v>1301</v>
      </c>
      <c r="E1605" s="38" t="s">
        <v>1302</v>
      </c>
      <c r="F1605" s="38" t="s">
        <v>1303</v>
      </c>
    </row>
    <row r="1606" spans="1:6">
      <c r="A1606" s="44" t="s">
        <v>2852</v>
      </c>
      <c r="B1606" s="44" t="s">
        <v>1333</v>
      </c>
      <c r="C1606" s="44" t="s">
        <v>1334</v>
      </c>
      <c r="D1606" s="44" t="s">
        <v>1295</v>
      </c>
      <c r="E1606" s="38" t="s">
        <v>1296</v>
      </c>
      <c r="F1606" s="38" t="s">
        <v>1297</v>
      </c>
    </row>
    <row r="1607" spans="1:6">
      <c r="A1607" s="44" t="s">
        <v>2853</v>
      </c>
      <c r="B1607" s="44" t="s">
        <v>1774</v>
      </c>
      <c r="C1607" s="44" t="s">
        <v>1311</v>
      </c>
      <c r="D1607" s="44" t="s">
        <v>1301</v>
      </c>
      <c r="E1607" s="38" t="s">
        <v>1302</v>
      </c>
      <c r="F1607" s="38" t="s">
        <v>1303</v>
      </c>
    </row>
    <row r="1608" spans="1:6">
      <c r="A1608" s="44" t="s">
        <v>2854</v>
      </c>
      <c r="B1608" s="44" t="s">
        <v>1627</v>
      </c>
      <c r="C1608" s="44" t="s">
        <v>1316</v>
      </c>
      <c r="D1608" s="44" t="s">
        <v>1317</v>
      </c>
      <c r="E1608" s="38" t="s">
        <v>1318</v>
      </c>
      <c r="F1608" s="38" t="s">
        <v>1319</v>
      </c>
    </row>
    <row r="1609" spans="1:6">
      <c r="A1609" s="44" t="s">
        <v>2855</v>
      </c>
      <c r="B1609" s="44" t="s">
        <v>1459</v>
      </c>
      <c r="C1609" s="44" t="s">
        <v>1281</v>
      </c>
      <c r="D1609" s="44" t="s">
        <v>1282</v>
      </c>
      <c r="E1609" s="38" t="s">
        <v>1283</v>
      </c>
      <c r="F1609" s="38" t="s">
        <v>1284</v>
      </c>
    </row>
    <row r="1610" spans="1:6">
      <c r="A1610" s="44" t="s">
        <v>2856</v>
      </c>
      <c r="B1610" s="44" t="s">
        <v>1519</v>
      </c>
      <c r="C1610" s="44" t="s">
        <v>1327</v>
      </c>
      <c r="D1610" s="44" t="s">
        <v>1288</v>
      </c>
      <c r="E1610" s="38" t="s">
        <v>1289</v>
      </c>
      <c r="F1610" s="38" t="s">
        <v>1290</v>
      </c>
    </row>
    <row r="1611" spans="1:6">
      <c r="A1611" s="44" t="s">
        <v>2857</v>
      </c>
      <c r="B1611" s="44" t="s">
        <v>1357</v>
      </c>
      <c r="C1611" s="44" t="s">
        <v>1348</v>
      </c>
      <c r="D1611" s="44" t="s">
        <v>1295</v>
      </c>
      <c r="E1611" s="38" t="s">
        <v>1296</v>
      </c>
      <c r="F1611" s="38" t="s">
        <v>1297</v>
      </c>
    </row>
    <row r="1612" spans="1:6">
      <c r="A1612" s="44" t="s">
        <v>2858</v>
      </c>
      <c r="B1612" s="44" t="s">
        <v>1357</v>
      </c>
      <c r="C1612" s="44" t="s">
        <v>1348</v>
      </c>
      <c r="D1612" s="44" t="s">
        <v>1295</v>
      </c>
      <c r="E1612" s="38" t="s">
        <v>1296</v>
      </c>
      <c r="F1612" s="38" t="s">
        <v>1297</v>
      </c>
    </row>
    <row r="1613" spans="1:6">
      <c r="A1613" s="44" t="s">
        <v>2859</v>
      </c>
      <c r="B1613" s="44" t="s">
        <v>1627</v>
      </c>
      <c r="C1613" s="44" t="s">
        <v>1316</v>
      </c>
      <c r="D1613" s="44" t="s">
        <v>1317</v>
      </c>
      <c r="E1613" s="38" t="s">
        <v>1318</v>
      </c>
      <c r="F1613" s="38" t="s">
        <v>1319</v>
      </c>
    </row>
    <row r="1614" spans="1:6">
      <c r="A1614" s="44" t="s">
        <v>2860</v>
      </c>
      <c r="B1614" s="44" t="s">
        <v>1343</v>
      </c>
      <c r="C1614" s="44" t="s">
        <v>1334</v>
      </c>
      <c r="D1614" s="44" t="s">
        <v>1295</v>
      </c>
      <c r="E1614" s="38" t="s">
        <v>1296</v>
      </c>
      <c r="F1614" s="38" t="s">
        <v>1297</v>
      </c>
    </row>
    <row r="1615" spans="1:6">
      <c r="A1615" s="44" t="s">
        <v>2861</v>
      </c>
      <c r="B1615" s="44" t="s">
        <v>1454</v>
      </c>
      <c r="C1615" s="44" t="s">
        <v>1392</v>
      </c>
      <c r="D1615" s="44" t="s">
        <v>1288</v>
      </c>
      <c r="E1615" s="38" t="s">
        <v>1289</v>
      </c>
      <c r="F1615" s="38" t="s">
        <v>1290</v>
      </c>
    </row>
    <row r="1616" spans="1:6">
      <c r="A1616" s="44" t="s">
        <v>2862</v>
      </c>
      <c r="B1616" s="44" t="s">
        <v>1416</v>
      </c>
      <c r="C1616" s="44" t="s">
        <v>1327</v>
      </c>
      <c r="D1616" s="44" t="s">
        <v>1288</v>
      </c>
      <c r="E1616" s="38" t="s">
        <v>1289</v>
      </c>
      <c r="F1616" s="38" t="s">
        <v>1290</v>
      </c>
    </row>
    <row r="1617" spans="1:6">
      <c r="A1617" s="44" t="s">
        <v>2863</v>
      </c>
      <c r="B1617" s="44" t="s">
        <v>1393</v>
      </c>
      <c r="C1617" s="44" t="s">
        <v>1311</v>
      </c>
      <c r="D1617" s="44" t="s">
        <v>1301</v>
      </c>
      <c r="E1617" s="38" t="s">
        <v>1302</v>
      </c>
      <c r="F1617" s="38" t="s">
        <v>1303</v>
      </c>
    </row>
    <row r="1618" spans="1:6">
      <c r="A1618" s="44" t="s">
        <v>2864</v>
      </c>
      <c r="B1618" s="44" t="s">
        <v>1393</v>
      </c>
      <c r="C1618" s="44" t="s">
        <v>1311</v>
      </c>
      <c r="D1618" s="44" t="s">
        <v>1301</v>
      </c>
      <c r="E1618" s="38" t="s">
        <v>1302</v>
      </c>
      <c r="F1618" s="38" t="s">
        <v>1303</v>
      </c>
    </row>
    <row r="1619" spans="1:6">
      <c r="A1619" s="44" t="s">
        <v>2865</v>
      </c>
      <c r="B1619" s="44" t="s">
        <v>1299</v>
      </c>
      <c r="C1619" s="44" t="s">
        <v>1300</v>
      </c>
      <c r="D1619" s="44" t="s">
        <v>1301</v>
      </c>
      <c r="E1619" s="38" t="s">
        <v>1302</v>
      </c>
      <c r="F1619" s="38" t="s">
        <v>1303</v>
      </c>
    </row>
    <row r="1620" spans="1:6">
      <c r="A1620" s="44" t="s">
        <v>2866</v>
      </c>
      <c r="B1620" s="44" t="s">
        <v>1429</v>
      </c>
      <c r="C1620" s="44" t="s">
        <v>1316</v>
      </c>
      <c r="D1620" s="44" t="s">
        <v>1317</v>
      </c>
      <c r="E1620" s="38" t="s">
        <v>1318</v>
      </c>
      <c r="F1620" s="38" t="s">
        <v>1319</v>
      </c>
    </row>
    <row r="1621" spans="1:6">
      <c r="A1621" s="44" t="s">
        <v>2867</v>
      </c>
      <c r="B1621" s="44" t="s">
        <v>1280</v>
      </c>
      <c r="C1621" s="44" t="s">
        <v>1281</v>
      </c>
      <c r="D1621" s="44" t="s">
        <v>1282</v>
      </c>
      <c r="E1621" s="38" t="s">
        <v>1283</v>
      </c>
      <c r="F1621" s="38" t="s">
        <v>1284</v>
      </c>
    </row>
    <row r="1622" spans="1:6">
      <c r="A1622" s="44" t="s">
        <v>984</v>
      </c>
      <c r="B1622" s="44" t="s">
        <v>1388</v>
      </c>
      <c r="C1622" s="44" t="s">
        <v>1389</v>
      </c>
      <c r="D1622" s="44" t="s">
        <v>1295</v>
      </c>
      <c r="E1622" s="38" t="s">
        <v>1296</v>
      </c>
      <c r="F1622" s="38" t="s">
        <v>1297</v>
      </c>
    </row>
    <row r="1623" spans="1:6">
      <c r="A1623" s="44" t="s">
        <v>2868</v>
      </c>
      <c r="B1623" s="44" t="s">
        <v>1380</v>
      </c>
      <c r="C1623" s="44" t="s">
        <v>1305</v>
      </c>
      <c r="D1623" s="44" t="s">
        <v>1306</v>
      </c>
      <c r="E1623" s="38" t="s">
        <v>1307</v>
      </c>
      <c r="F1623" s="38" t="s">
        <v>1308</v>
      </c>
    </row>
    <row r="1624" spans="1:6">
      <c r="A1624" s="44" t="s">
        <v>2869</v>
      </c>
      <c r="B1624" s="44" t="s">
        <v>1388</v>
      </c>
      <c r="C1624" s="44" t="s">
        <v>1389</v>
      </c>
      <c r="D1624" s="44" t="s">
        <v>1295</v>
      </c>
      <c r="E1624" s="38" t="s">
        <v>1296</v>
      </c>
      <c r="F1624" s="38" t="s">
        <v>1297</v>
      </c>
    </row>
    <row r="1625" spans="1:6">
      <c r="A1625" s="44" t="s">
        <v>2870</v>
      </c>
      <c r="B1625" s="44" t="s">
        <v>1321</v>
      </c>
      <c r="C1625" s="44" t="s">
        <v>1322</v>
      </c>
      <c r="D1625" s="44" t="s">
        <v>1306</v>
      </c>
      <c r="E1625" s="38" t="s">
        <v>1307</v>
      </c>
      <c r="F1625" s="38" t="s">
        <v>1308</v>
      </c>
    </row>
    <row r="1626" spans="1:6">
      <c r="A1626" s="44" t="s">
        <v>2871</v>
      </c>
      <c r="B1626" s="44" t="s">
        <v>1315</v>
      </c>
      <c r="C1626" s="44" t="s">
        <v>1316</v>
      </c>
      <c r="D1626" s="44" t="s">
        <v>1317</v>
      </c>
      <c r="E1626" s="38" t="s">
        <v>1318</v>
      </c>
      <c r="F1626" s="38" t="s">
        <v>1319</v>
      </c>
    </row>
    <row r="1627" spans="1:6">
      <c r="A1627" s="44" t="s">
        <v>2872</v>
      </c>
      <c r="B1627" s="44" t="s">
        <v>1341</v>
      </c>
      <c r="C1627" s="44" t="s">
        <v>1330</v>
      </c>
      <c r="D1627" s="44" t="s">
        <v>1282</v>
      </c>
      <c r="E1627" s="38" t="s">
        <v>1283</v>
      </c>
      <c r="F1627" s="38" t="s">
        <v>1284</v>
      </c>
    </row>
    <row r="1628" spans="1:6">
      <c r="A1628" s="44" t="s">
        <v>2873</v>
      </c>
      <c r="B1628" s="44" t="s">
        <v>1722</v>
      </c>
      <c r="C1628" s="44" t="s">
        <v>1300</v>
      </c>
      <c r="D1628" s="44" t="s">
        <v>1301</v>
      </c>
      <c r="E1628" s="38" t="s">
        <v>1302</v>
      </c>
      <c r="F1628" s="38" t="s">
        <v>1303</v>
      </c>
    </row>
    <row r="1629" spans="1:6">
      <c r="A1629" s="44" t="s">
        <v>2874</v>
      </c>
      <c r="B1629" s="44" t="s">
        <v>1533</v>
      </c>
      <c r="C1629" s="44" t="s">
        <v>1334</v>
      </c>
      <c r="D1629" s="44" t="s">
        <v>1295</v>
      </c>
      <c r="E1629" s="38" t="s">
        <v>1296</v>
      </c>
      <c r="F1629" s="38" t="s">
        <v>1297</v>
      </c>
    </row>
    <row r="1630" spans="1:6">
      <c r="A1630" s="44" t="s">
        <v>2875</v>
      </c>
      <c r="B1630" s="44" t="s">
        <v>1324</v>
      </c>
      <c r="C1630" s="44" t="s">
        <v>1294</v>
      </c>
      <c r="D1630" s="44" t="s">
        <v>1295</v>
      </c>
      <c r="E1630" s="38" t="s">
        <v>1296</v>
      </c>
      <c r="F1630" s="38" t="s">
        <v>1297</v>
      </c>
    </row>
    <row r="1631" spans="1:6">
      <c r="A1631" s="44" t="s">
        <v>2876</v>
      </c>
      <c r="B1631" s="44" t="s">
        <v>1399</v>
      </c>
      <c r="C1631" s="44" t="s">
        <v>1305</v>
      </c>
      <c r="D1631" s="44" t="s">
        <v>1306</v>
      </c>
      <c r="E1631" s="38" t="s">
        <v>1307</v>
      </c>
      <c r="F1631" s="38" t="s">
        <v>1308</v>
      </c>
    </row>
    <row r="1632" spans="1:6">
      <c r="A1632" s="44" t="s">
        <v>1324</v>
      </c>
      <c r="B1632" s="44" t="s">
        <v>1324</v>
      </c>
      <c r="C1632" s="44" t="s">
        <v>1294</v>
      </c>
      <c r="D1632" s="44" t="s">
        <v>1295</v>
      </c>
      <c r="E1632" s="38" t="s">
        <v>1296</v>
      </c>
      <c r="F1632" s="38" t="s">
        <v>1297</v>
      </c>
    </row>
    <row r="1633" spans="1:6">
      <c r="A1633" s="44" t="s">
        <v>2877</v>
      </c>
      <c r="B1633" s="44" t="s">
        <v>1399</v>
      </c>
      <c r="C1633" s="44" t="s">
        <v>1305</v>
      </c>
      <c r="D1633" s="44" t="s">
        <v>1306</v>
      </c>
      <c r="E1633" s="38" t="s">
        <v>1307</v>
      </c>
      <c r="F1633" s="38" t="s">
        <v>1308</v>
      </c>
    </row>
    <row r="1634" spans="1:6">
      <c r="A1634" s="44" t="s">
        <v>2878</v>
      </c>
      <c r="B1634" s="44" t="s">
        <v>1299</v>
      </c>
      <c r="C1634" s="44" t="s">
        <v>1300</v>
      </c>
      <c r="D1634" s="44" t="s">
        <v>1301</v>
      </c>
      <c r="E1634" s="38" t="s">
        <v>1302</v>
      </c>
      <c r="F1634" s="38" t="s">
        <v>1303</v>
      </c>
    </row>
    <row r="1635" spans="1:6">
      <c r="A1635" s="44" t="s">
        <v>2879</v>
      </c>
      <c r="B1635" s="44" t="s">
        <v>1420</v>
      </c>
      <c r="C1635" s="44" t="s">
        <v>1316</v>
      </c>
      <c r="D1635" s="44" t="s">
        <v>1317</v>
      </c>
      <c r="E1635" s="38" t="s">
        <v>1318</v>
      </c>
      <c r="F1635" s="38" t="s">
        <v>1319</v>
      </c>
    </row>
    <row r="1636" spans="1:6">
      <c r="A1636" s="44" t="s">
        <v>2880</v>
      </c>
      <c r="B1636" s="44" t="s">
        <v>1380</v>
      </c>
      <c r="C1636" s="44" t="s">
        <v>1305</v>
      </c>
      <c r="D1636" s="44" t="s">
        <v>1306</v>
      </c>
      <c r="E1636" s="38" t="s">
        <v>1307</v>
      </c>
      <c r="F1636" s="38" t="s">
        <v>1308</v>
      </c>
    </row>
    <row r="1637" spans="1:6">
      <c r="A1637" s="44" t="s">
        <v>1774</v>
      </c>
      <c r="B1637" s="44" t="s">
        <v>1774</v>
      </c>
      <c r="C1637" s="44" t="s">
        <v>1311</v>
      </c>
      <c r="D1637" s="44" t="s">
        <v>1301</v>
      </c>
      <c r="E1637" s="38" t="s">
        <v>1302</v>
      </c>
      <c r="F1637" s="38" t="s">
        <v>1303</v>
      </c>
    </row>
    <row r="1638" spans="1:6">
      <c r="A1638" s="44" t="s">
        <v>2881</v>
      </c>
      <c r="B1638" s="44" t="s">
        <v>1514</v>
      </c>
      <c r="C1638" s="44" t="s">
        <v>1305</v>
      </c>
      <c r="D1638" s="44" t="s">
        <v>1306</v>
      </c>
      <c r="E1638" s="38" t="s">
        <v>1307</v>
      </c>
      <c r="F1638" s="38" t="s">
        <v>1308</v>
      </c>
    </row>
    <row r="1639" spans="1:6">
      <c r="A1639" s="44" t="s">
        <v>2882</v>
      </c>
      <c r="B1639" s="44" t="s">
        <v>1493</v>
      </c>
      <c r="C1639" s="44" t="s">
        <v>1287</v>
      </c>
      <c r="D1639" s="44" t="s">
        <v>1288</v>
      </c>
      <c r="E1639" s="38" t="s">
        <v>1289</v>
      </c>
      <c r="F1639" s="38" t="s">
        <v>1290</v>
      </c>
    </row>
    <row r="1640" spans="1:6">
      <c r="A1640" s="44" t="s">
        <v>2883</v>
      </c>
      <c r="B1640" s="44" t="s">
        <v>1293</v>
      </c>
      <c r="C1640" s="44" t="s">
        <v>1294</v>
      </c>
      <c r="D1640" s="44" t="s">
        <v>1295</v>
      </c>
      <c r="E1640" s="38" t="s">
        <v>1296</v>
      </c>
      <c r="F1640" s="38" t="s">
        <v>1297</v>
      </c>
    </row>
    <row r="1641" spans="1:6">
      <c r="A1641" s="44" t="s">
        <v>2884</v>
      </c>
      <c r="B1641" s="44" t="s">
        <v>1421</v>
      </c>
      <c r="C1641" s="44" t="s">
        <v>1322</v>
      </c>
      <c r="D1641" s="44" t="s">
        <v>1306</v>
      </c>
      <c r="E1641" s="38" t="s">
        <v>1307</v>
      </c>
      <c r="F1641" s="38" t="s">
        <v>1308</v>
      </c>
    </row>
    <row r="1642" spans="1:6">
      <c r="A1642" s="44" t="s">
        <v>2885</v>
      </c>
      <c r="B1642" s="44" t="s">
        <v>1357</v>
      </c>
      <c r="C1642" s="44" t="s">
        <v>1348</v>
      </c>
      <c r="D1642" s="44" t="s">
        <v>1295</v>
      </c>
      <c r="E1642" s="38" t="s">
        <v>1296</v>
      </c>
      <c r="F1642" s="38" t="s">
        <v>1297</v>
      </c>
    </row>
    <row r="1643" spans="1:6">
      <c r="A1643" s="44" t="s">
        <v>2886</v>
      </c>
      <c r="B1643" s="44" t="s">
        <v>1472</v>
      </c>
      <c r="C1643" s="44" t="s">
        <v>1305</v>
      </c>
      <c r="D1643" s="44" t="s">
        <v>1306</v>
      </c>
      <c r="E1643" s="38" t="s">
        <v>1307</v>
      </c>
      <c r="F1643" s="38" t="s">
        <v>1308</v>
      </c>
    </row>
    <row r="1644" spans="1:6">
      <c r="A1644" s="44" t="s">
        <v>2887</v>
      </c>
      <c r="B1644" s="44" t="s">
        <v>1388</v>
      </c>
      <c r="C1644" s="44" t="s">
        <v>1389</v>
      </c>
      <c r="D1644" s="44" t="s">
        <v>1295</v>
      </c>
      <c r="E1644" s="38" t="s">
        <v>1296</v>
      </c>
      <c r="F1644" s="38" t="s">
        <v>1297</v>
      </c>
    </row>
    <row r="1645" spans="1:6">
      <c r="A1645" s="44" t="s">
        <v>2888</v>
      </c>
      <c r="B1645" s="44" t="s">
        <v>1321</v>
      </c>
      <c r="C1645" s="44" t="s">
        <v>1322</v>
      </c>
      <c r="D1645" s="44" t="s">
        <v>1306</v>
      </c>
      <c r="E1645" s="38" t="s">
        <v>1307</v>
      </c>
      <c r="F1645" s="38" t="s">
        <v>1308</v>
      </c>
    </row>
    <row r="1646" spans="1:6">
      <c r="A1646" s="44" t="s">
        <v>2889</v>
      </c>
      <c r="B1646" s="44" t="s">
        <v>1416</v>
      </c>
      <c r="C1646" s="44" t="s">
        <v>1327</v>
      </c>
      <c r="D1646" s="44" t="s">
        <v>1288</v>
      </c>
      <c r="E1646" s="38" t="s">
        <v>1289</v>
      </c>
      <c r="F1646" s="38" t="s">
        <v>1290</v>
      </c>
    </row>
    <row r="1647" spans="1:6">
      <c r="A1647" s="44" t="s">
        <v>2890</v>
      </c>
      <c r="B1647" s="44" t="s">
        <v>1315</v>
      </c>
      <c r="C1647" s="44" t="s">
        <v>1316</v>
      </c>
      <c r="D1647" s="44" t="s">
        <v>1317</v>
      </c>
      <c r="E1647" s="38" t="s">
        <v>1318</v>
      </c>
      <c r="F1647" s="38" t="s">
        <v>1319</v>
      </c>
    </row>
    <row r="1648" spans="1:6">
      <c r="A1648" s="44" t="s">
        <v>989</v>
      </c>
      <c r="B1648" s="44" t="s">
        <v>1574</v>
      </c>
      <c r="C1648" s="44" t="s">
        <v>1316</v>
      </c>
      <c r="D1648" s="44" t="s">
        <v>1317</v>
      </c>
      <c r="E1648" s="38" t="s">
        <v>1318</v>
      </c>
      <c r="F1648" s="38" t="s">
        <v>1319</v>
      </c>
    </row>
    <row r="1649" spans="1:6">
      <c r="A1649" s="44" t="s">
        <v>2891</v>
      </c>
      <c r="B1649" s="44" t="s">
        <v>1612</v>
      </c>
      <c r="C1649" s="44" t="s">
        <v>1294</v>
      </c>
      <c r="D1649" s="44" t="s">
        <v>1295</v>
      </c>
      <c r="E1649" s="38" t="s">
        <v>1296</v>
      </c>
      <c r="F1649" s="38" t="s">
        <v>1297</v>
      </c>
    </row>
    <row r="1650" spans="1:6">
      <c r="A1650" s="44" t="s">
        <v>2892</v>
      </c>
      <c r="B1650" s="44" t="s">
        <v>1355</v>
      </c>
      <c r="C1650" s="44" t="s">
        <v>1348</v>
      </c>
      <c r="D1650" s="44" t="s">
        <v>1295</v>
      </c>
      <c r="E1650" s="38" t="s">
        <v>1296</v>
      </c>
      <c r="F1650" s="38" t="s">
        <v>1297</v>
      </c>
    </row>
    <row r="1651" spans="1:6">
      <c r="A1651" s="44" t="s">
        <v>2893</v>
      </c>
      <c r="B1651" s="44" t="s">
        <v>1585</v>
      </c>
      <c r="C1651" s="44" t="s">
        <v>1322</v>
      </c>
      <c r="D1651" s="44" t="s">
        <v>1306</v>
      </c>
      <c r="E1651" s="38" t="s">
        <v>1307</v>
      </c>
      <c r="F1651" s="38" t="s">
        <v>1308</v>
      </c>
    </row>
    <row r="1652" spans="1:6">
      <c r="A1652" s="44" t="s">
        <v>2894</v>
      </c>
      <c r="B1652" s="44" t="s">
        <v>1610</v>
      </c>
      <c r="C1652" s="44" t="s">
        <v>1300</v>
      </c>
      <c r="D1652" s="44" t="s">
        <v>1301</v>
      </c>
      <c r="E1652" s="38" t="s">
        <v>1302</v>
      </c>
      <c r="F1652" s="38" t="s">
        <v>1303</v>
      </c>
    </row>
    <row r="1653" spans="1:6">
      <c r="A1653" s="44" t="s">
        <v>2895</v>
      </c>
      <c r="B1653" s="44" t="s">
        <v>1355</v>
      </c>
      <c r="C1653" s="44" t="s">
        <v>1348</v>
      </c>
      <c r="D1653" s="44" t="s">
        <v>1295</v>
      </c>
      <c r="E1653" s="38" t="s">
        <v>1296</v>
      </c>
      <c r="F1653" s="38" t="s">
        <v>1297</v>
      </c>
    </row>
    <row r="1654" spans="1:6">
      <c r="A1654" s="44" t="s">
        <v>2896</v>
      </c>
      <c r="B1654" s="44" t="s">
        <v>1800</v>
      </c>
      <c r="C1654" s="44" t="s">
        <v>1300</v>
      </c>
      <c r="D1654" s="44" t="s">
        <v>1301</v>
      </c>
      <c r="E1654" s="38" t="s">
        <v>1302</v>
      </c>
      <c r="F1654" s="38" t="s">
        <v>1303</v>
      </c>
    </row>
    <row r="1655" spans="1:6">
      <c r="A1655" s="44" t="s">
        <v>2897</v>
      </c>
      <c r="B1655" s="44" t="s">
        <v>1800</v>
      </c>
      <c r="C1655" s="44" t="s">
        <v>1300</v>
      </c>
      <c r="D1655" s="44" t="s">
        <v>1301</v>
      </c>
      <c r="E1655" s="38" t="s">
        <v>1302</v>
      </c>
      <c r="F1655" s="38" t="s">
        <v>1303</v>
      </c>
    </row>
    <row r="1656" spans="1:6">
      <c r="A1656" s="44" t="s">
        <v>2898</v>
      </c>
      <c r="B1656" s="44" t="s">
        <v>1339</v>
      </c>
      <c r="C1656" s="44" t="s">
        <v>1281</v>
      </c>
      <c r="D1656" s="44" t="s">
        <v>1282</v>
      </c>
      <c r="E1656" s="38" t="s">
        <v>1283</v>
      </c>
      <c r="F1656" s="38" t="s">
        <v>1284</v>
      </c>
    </row>
    <row r="1657" spans="1:6">
      <c r="A1657" s="44" t="s">
        <v>2899</v>
      </c>
      <c r="B1657" s="44" t="s">
        <v>1341</v>
      </c>
      <c r="C1657" s="44" t="s">
        <v>1330</v>
      </c>
      <c r="D1657" s="44" t="s">
        <v>1282</v>
      </c>
      <c r="E1657" s="38" t="s">
        <v>1283</v>
      </c>
      <c r="F1657" s="38" t="s">
        <v>1284</v>
      </c>
    </row>
    <row r="1658" spans="1:6">
      <c r="A1658" s="44" t="s">
        <v>2900</v>
      </c>
      <c r="B1658" s="44" t="s">
        <v>1324</v>
      </c>
      <c r="C1658" s="44" t="s">
        <v>1294</v>
      </c>
      <c r="D1658" s="44" t="s">
        <v>1295</v>
      </c>
      <c r="E1658" s="38" t="s">
        <v>1296</v>
      </c>
      <c r="F1658" s="38" t="s">
        <v>1297</v>
      </c>
    </row>
    <row r="1659" spans="1:6">
      <c r="A1659" s="44" t="s">
        <v>2901</v>
      </c>
      <c r="B1659" s="44" t="s">
        <v>1341</v>
      </c>
      <c r="C1659" s="44" t="s">
        <v>1330</v>
      </c>
      <c r="D1659" s="44" t="s">
        <v>1282</v>
      </c>
      <c r="E1659" s="38" t="s">
        <v>1283</v>
      </c>
      <c r="F1659" s="38" t="s">
        <v>1284</v>
      </c>
    </row>
    <row r="1660" spans="1:6">
      <c r="A1660" s="44" t="s">
        <v>2902</v>
      </c>
      <c r="B1660" s="44" t="s">
        <v>1293</v>
      </c>
      <c r="C1660" s="44" t="s">
        <v>1294</v>
      </c>
      <c r="D1660" s="44" t="s">
        <v>1295</v>
      </c>
      <c r="E1660" s="38" t="s">
        <v>1296</v>
      </c>
      <c r="F1660" s="38" t="s">
        <v>1297</v>
      </c>
    </row>
    <row r="1661" spans="1:6">
      <c r="A1661" s="44" t="s">
        <v>2903</v>
      </c>
      <c r="B1661" s="44" t="s">
        <v>1329</v>
      </c>
      <c r="C1661" s="44" t="s">
        <v>1330</v>
      </c>
      <c r="D1661" s="44" t="s">
        <v>1282</v>
      </c>
      <c r="E1661" s="38" t="s">
        <v>1283</v>
      </c>
      <c r="F1661" s="38" t="s">
        <v>1284</v>
      </c>
    </row>
    <row r="1662" spans="1:6">
      <c r="A1662" s="44" t="s">
        <v>2904</v>
      </c>
      <c r="B1662" s="44" t="s">
        <v>1329</v>
      </c>
      <c r="C1662" s="44" t="s">
        <v>1330</v>
      </c>
      <c r="D1662" s="44" t="s">
        <v>1282</v>
      </c>
      <c r="E1662" s="38" t="s">
        <v>1283</v>
      </c>
      <c r="F1662" s="38" t="s">
        <v>1284</v>
      </c>
    </row>
    <row r="1663" spans="1:6">
      <c r="A1663" s="44" t="s">
        <v>2905</v>
      </c>
      <c r="B1663" s="44" t="s">
        <v>1329</v>
      </c>
      <c r="C1663" s="44" t="s">
        <v>1330</v>
      </c>
      <c r="D1663" s="44" t="s">
        <v>1282</v>
      </c>
      <c r="E1663" s="38" t="s">
        <v>1283</v>
      </c>
      <c r="F1663" s="38" t="s">
        <v>1284</v>
      </c>
    </row>
    <row r="1664" spans="1:6">
      <c r="A1664" s="44" t="s">
        <v>2906</v>
      </c>
      <c r="B1664" s="44" t="s">
        <v>1405</v>
      </c>
      <c r="C1664" s="44" t="s">
        <v>1294</v>
      </c>
      <c r="D1664" s="44" t="s">
        <v>1295</v>
      </c>
      <c r="E1664" s="38" t="s">
        <v>1296</v>
      </c>
      <c r="F1664" s="38" t="s">
        <v>1297</v>
      </c>
    </row>
    <row r="1665" spans="1:6">
      <c r="A1665" s="44" t="s">
        <v>992</v>
      </c>
      <c r="B1665" s="44" t="s">
        <v>1341</v>
      </c>
      <c r="C1665" s="44" t="s">
        <v>1330</v>
      </c>
      <c r="D1665" s="44" t="s">
        <v>1282</v>
      </c>
      <c r="E1665" s="38" t="s">
        <v>1283</v>
      </c>
      <c r="F1665" s="38" t="s">
        <v>1284</v>
      </c>
    </row>
    <row r="1666" spans="1:6">
      <c r="A1666" s="44" t="s">
        <v>2907</v>
      </c>
      <c r="B1666" s="44" t="s">
        <v>1416</v>
      </c>
      <c r="C1666" s="44" t="s">
        <v>1327</v>
      </c>
      <c r="D1666" s="44" t="s">
        <v>1288</v>
      </c>
      <c r="E1666" s="38" t="s">
        <v>1289</v>
      </c>
      <c r="F1666" s="38" t="s">
        <v>1290</v>
      </c>
    </row>
    <row r="1667" spans="1:6">
      <c r="A1667" s="44" t="s">
        <v>2908</v>
      </c>
      <c r="B1667" s="44" t="s">
        <v>1445</v>
      </c>
      <c r="C1667" s="44" t="s">
        <v>1294</v>
      </c>
      <c r="D1667" s="44" t="s">
        <v>1295</v>
      </c>
      <c r="E1667" s="38" t="s">
        <v>1296</v>
      </c>
      <c r="F1667" s="38" t="s">
        <v>1297</v>
      </c>
    </row>
    <row r="1668" spans="1:6">
      <c r="A1668" s="44" t="s">
        <v>1286</v>
      </c>
      <c r="B1668" s="44" t="s">
        <v>1286</v>
      </c>
      <c r="C1668" s="44" t="s">
        <v>1287</v>
      </c>
      <c r="D1668" s="44" t="s">
        <v>1288</v>
      </c>
      <c r="E1668" s="38" t="s">
        <v>1289</v>
      </c>
      <c r="F1668" s="38" t="s">
        <v>1290</v>
      </c>
    </row>
    <row r="1669" spans="1:6">
      <c r="A1669" s="44" t="s">
        <v>2909</v>
      </c>
      <c r="B1669" s="44" t="s">
        <v>1393</v>
      </c>
      <c r="C1669" s="44" t="s">
        <v>1311</v>
      </c>
      <c r="D1669" s="44" t="s">
        <v>1301</v>
      </c>
      <c r="E1669" s="38" t="s">
        <v>1302</v>
      </c>
      <c r="F1669" s="38" t="s">
        <v>1303</v>
      </c>
    </row>
    <row r="1670" spans="1:6">
      <c r="A1670" s="44" t="s">
        <v>2910</v>
      </c>
      <c r="B1670" s="44" t="s">
        <v>1416</v>
      </c>
      <c r="C1670" s="44" t="s">
        <v>1327</v>
      </c>
      <c r="D1670" s="44" t="s">
        <v>1288</v>
      </c>
      <c r="E1670" s="38" t="s">
        <v>1289</v>
      </c>
      <c r="F1670" s="38" t="s">
        <v>1290</v>
      </c>
    </row>
    <row r="1671" spans="1:6">
      <c r="A1671" s="44" t="s">
        <v>2911</v>
      </c>
      <c r="B1671" s="44" t="s">
        <v>1366</v>
      </c>
      <c r="C1671" s="44" t="s">
        <v>1327</v>
      </c>
      <c r="D1671" s="44" t="s">
        <v>1288</v>
      </c>
      <c r="E1671" s="38" t="s">
        <v>1289</v>
      </c>
      <c r="F1671" s="38" t="s">
        <v>1290</v>
      </c>
    </row>
    <row r="1672" spans="1:6">
      <c r="A1672" s="44" t="s">
        <v>995</v>
      </c>
      <c r="B1672" s="44" t="s">
        <v>1341</v>
      </c>
      <c r="C1672" s="44" t="s">
        <v>1330</v>
      </c>
      <c r="D1672" s="44" t="s">
        <v>1282</v>
      </c>
      <c r="E1672" s="38" t="s">
        <v>1283</v>
      </c>
      <c r="F1672" s="38" t="s">
        <v>1284</v>
      </c>
    </row>
    <row r="1673" spans="1:6">
      <c r="A1673" s="44" t="s">
        <v>2912</v>
      </c>
      <c r="B1673" s="44" t="s">
        <v>1341</v>
      </c>
      <c r="C1673" s="44" t="s">
        <v>1330</v>
      </c>
      <c r="D1673" s="44" t="s">
        <v>1282</v>
      </c>
      <c r="E1673" s="38" t="s">
        <v>1283</v>
      </c>
      <c r="F1673" s="38" t="s">
        <v>1284</v>
      </c>
    </row>
    <row r="1674" spans="1:6">
      <c r="A1674" s="44" t="s">
        <v>2913</v>
      </c>
      <c r="B1674" s="44" t="s">
        <v>1339</v>
      </c>
      <c r="C1674" s="44" t="s">
        <v>1281</v>
      </c>
      <c r="D1674" s="44" t="s">
        <v>1282</v>
      </c>
      <c r="E1674" s="38" t="s">
        <v>1283</v>
      </c>
      <c r="F1674" s="38" t="s">
        <v>1284</v>
      </c>
    </row>
    <row r="1675" spans="1:6">
      <c r="A1675" s="44" t="s">
        <v>1000</v>
      </c>
      <c r="B1675" s="44" t="s">
        <v>1468</v>
      </c>
      <c r="C1675" s="44" t="s">
        <v>1300</v>
      </c>
      <c r="D1675" s="44" t="s">
        <v>1301</v>
      </c>
      <c r="E1675" s="38" t="s">
        <v>1302</v>
      </c>
      <c r="F1675" s="38" t="s">
        <v>1303</v>
      </c>
    </row>
    <row r="1676" spans="1:6">
      <c r="A1676" s="44" t="s">
        <v>2914</v>
      </c>
      <c r="B1676" s="44" t="s">
        <v>1468</v>
      </c>
      <c r="C1676" s="44" t="s">
        <v>1300</v>
      </c>
      <c r="D1676" s="44" t="s">
        <v>1301</v>
      </c>
      <c r="E1676" s="38" t="s">
        <v>1302</v>
      </c>
      <c r="F1676" s="38" t="s">
        <v>1303</v>
      </c>
    </row>
    <row r="1677" spans="1:6">
      <c r="A1677" s="44" t="s">
        <v>2915</v>
      </c>
      <c r="B1677" s="44" t="s">
        <v>1627</v>
      </c>
      <c r="C1677" s="44" t="s">
        <v>1316</v>
      </c>
      <c r="D1677" s="44" t="s">
        <v>1317</v>
      </c>
      <c r="E1677" s="38" t="s">
        <v>1318</v>
      </c>
      <c r="F1677" s="38" t="s">
        <v>1319</v>
      </c>
    </row>
    <row r="1678" spans="1:6">
      <c r="A1678" s="44" t="s">
        <v>2916</v>
      </c>
      <c r="B1678" s="44" t="s">
        <v>1627</v>
      </c>
      <c r="C1678" s="44" t="s">
        <v>1316</v>
      </c>
      <c r="D1678" s="44" t="s">
        <v>1317</v>
      </c>
      <c r="E1678" s="38" t="s">
        <v>1318</v>
      </c>
      <c r="F1678" s="38" t="s">
        <v>1319</v>
      </c>
    </row>
    <row r="1679" spans="1:6">
      <c r="A1679" s="44" t="s">
        <v>2917</v>
      </c>
      <c r="B1679" s="44" t="s">
        <v>1393</v>
      </c>
      <c r="C1679" s="44" t="s">
        <v>1311</v>
      </c>
      <c r="D1679" s="44" t="s">
        <v>1301</v>
      </c>
      <c r="E1679" s="38" t="s">
        <v>1302</v>
      </c>
      <c r="F1679" s="38" t="s">
        <v>1303</v>
      </c>
    </row>
    <row r="1680" spans="1:6">
      <c r="A1680" s="44" t="s">
        <v>1292</v>
      </c>
      <c r="B1680" s="44" t="s">
        <v>1292</v>
      </c>
      <c r="C1680" s="44" t="s">
        <v>1287</v>
      </c>
      <c r="D1680" s="44" t="s">
        <v>1288</v>
      </c>
      <c r="E1680" s="38" t="s">
        <v>1289</v>
      </c>
      <c r="F1680" s="38" t="s">
        <v>1290</v>
      </c>
    </row>
    <row r="1681" spans="1:6">
      <c r="A1681" s="44" t="s">
        <v>2918</v>
      </c>
      <c r="B1681" s="44" t="s">
        <v>1321</v>
      </c>
      <c r="C1681" s="44" t="s">
        <v>1322</v>
      </c>
      <c r="D1681" s="44" t="s">
        <v>1306</v>
      </c>
      <c r="E1681" s="38" t="s">
        <v>1307</v>
      </c>
      <c r="F1681" s="38" t="s">
        <v>1308</v>
      </c>
    </row>
    <row r="1682" spans="1:6">
      <c r="A1682" s="44" t="s">
        <v>2919</v>
      </c>
      <c r="B1682" s="44" t="s">
        <v>1347</v>
      </c>
      <c r="C1682" s="44" t="s">
        <v>1348</v>
      </c>
      <c r="D1682" s="44" t="s">
        <v>1295</v>
      </c>
      <c r="E1682" s="38" t="s">
        <v>1296</v>
      </c>
      <c r="F1682" s="38" t="s">
        <v>1297</v>
      </c>
    </row>
    <row r="1683" spans="1:6">
      <c r="A1683" s="44" t="s">
        <v>2920</v>
      </c>
      <c r="B1683" s="44" t="s">
        <v>1347</v>
      </c>
      <c r="C1683" s="44" t="s">
        <v>1348</v>
      </c>
      <c r="D1683" s="44" t="s">
        <v>1295</v>
      </c>
      <c r="E1683" s="38" t="s">
        <v>1296</v>
      </c>
      <c r="F1683" s="38" t="s">
        <v>1297</v>
      </c>
    </row>
    <row r="1684" spans="1:6">
      <c r="A1684" s="44" t="s">
        <v>2921</v>
      </c>
      <c r="B1684" s="44" t="s">
        <v>1347</v>
      </c>
      <c r="C1684" s="44" t="s">
        <v>1348</v>
      </c>
      <c r="D1684" s="44" t="s">
        <v>1295</v>
      </c>
      <c r="E1684" s="38" t="s">
        <v>1296</v>
      </c>
      <c r="F1684" s="38" t="s">
        <v>1297</v>
      </c>
    </row>
    <row r="1685" spans="1:6">
      <c r="A1685" s="44" t="s">
        <v>2922</v>
      </c>
      <c r="B1685" s="44" t="s">
        <v>1493</v>
      </c>
      <c r="C1685" s="44" t="s">
        <v>1287</v>
      </c>
      <c r="D1685" s="44" t="s">
        <v>1288</v>
      </c>
      <c r="E1685" s="38" t="s">
        <v>1289</v>
      </c>
      <c r="F1685" s="38" t="s">
        <v>1290</v>
      </c>
    </row>
    <row r="1686" spans="1:6">
      <c r="A1686" s="44" t="s">
        <v>1003</v>
      </c>
      <c r="B1686" s="44" t="s">
        <v>1366</v>
      </c>
      <c r="C1686" s="44" t="s">
        <v>1327</v>
      </c>
      <c r="D1686" s="44" t="s">
        <v>1288</v>
      </c>
      <c r="E1686" s="38" t="s">
        <v>1289</v>
      </c>
      <c r="F1686" s="38" t="s">
        <v>1290</v>
      </c>
    </row>
    <row r="1687" spans="1:6">
      <c r="A1687" s="44" t="s">
        <v>1006</v>
      </c>
      <c r="B1687" s="44" t="s">
        <v>1420</v>
      </c>
      <c r="C1687" s="44" t="s">
        <v>1316</v>
      </c>
      <c r="D1687" s="44" t="s">
        <v>1317</v>
      </c>
      <c r="E1687" s="38" t="s">
        <v>1318</v>
      </c>
      <c r="F1687" s="38" t="s">
        <v>1319</v>
      </c>
    </row>
    <row r="1688" spans="1:6">
      <c r="A1688" s="44" t="s">
        <v>2923</v>
      </c>
      <c r="B1688" s="44" t="s">
        <v>1420</v>
      </c>
      <c r="C1688" s="44" t="s">
        <v>1316</v>
      </c>
      <c r="D1688" s="44" t="s">
        <v>1317</v>
      </c>
      <c r="E1688" s="38" t="s">
        <v>1318</v>
      </c>
      <c r="F1688" s="38" t="s">
        <v>1319</v>
      </c>
    </row>
    <row r="1689" spans="1:6">
      <c r="A1689" s="44" t="s">
        <v>2924</v>
      </c>
      <c r="B1689" s="44" t="s">
        <v>1405</v>
      </c>
      <c r="C1689" s="44" t="s">
        <v>1294</v>
      </c>
      <c r="D1689" s="44" t="s">
        <v>1295</v>
      </c>
      <c r="E1689" s="38" t="s">
        <v>1296</v>
      </c>
      <c r="F1689" s="38" t="s">
        <v>1297</v>
      </c>
    </row>
    <row r="1690" spans="1:6">
      <c r="A1690" s="44" t="s">
        <v>2925</v>
      </c>
      <c r="B1690" s="44" t="s">
        <v>1468</v>
      </c>
      <c r="C1690" s="44" t="s">
        <v>1300</v>
      </c>
      <c r="D1690" s="44" t="s">
        <v>1301</v>
      </c>
      <c r="E1690" s="38" t="s">
        <v>1302</v>
      </c>
      <c r="F1690" s="38" t="s">
        <v>1303</v>
      </c>
    </row>
    <row r="1691" spans="1:6">
      <c r="A1691" s="44" t="s">
        <v>2926</v>
      </c>
      <c r="B1691" s="44" t="s">
        <v>1468</v>
      </c>
      <c r="C1691" s="44" t="s">
        <v>1300</v>
      </c>
      <c r="D1691" s="44" t="s">
        <v>1301</v>
      </c>
      <c r="E1691" s="38" t="s">
        <v>1302</v>
      </c>
      <c r="F1691" s="38" t="s">
        <v>1303</v>
      </c>
    </row>
    <row r="1692" spans="1:6">
      <c r="A1692" s="44" t="s">
        <v>1009</v>
      </c>
      <c r="B1692" s="44" t="s">
        <v>1429</v>
      </c>
      <c r="C1692" s="44" t="s">
        <v>1316</v>
      </c>
      <c r="D1692" s="44" t="s">
        <v>1317</v>
      </c>
      <c r="E1692" s="38" t="s">
        <v>1318</v>
      </c>
      <c r="F1692" s="38" t="s">
        <v>1319</v>
      </c>
    </row>
    <row r="1693" spans="1:6">
      <c r="A1693" s="44" t="s">
        <v>2927</v>
      </c>
      <c r="B1693" s="44" t="s">
        <v>1478</v>
      </c>
      <c r="C1693" s="44" t="s">
        <v>1294</v>
      </c>
      <c r="D1693" s="44" t="s">
        <v>1295</v>
      </c>
      <c r="E1693" s="38" t="s">
        <v>1296</v>
      </c>
      <c r="F1693" s="38" t="s">
        <v>1297</v>
      </c>
    </row>
    <row r="1694" spans="1:6">
      <c r="A1694" s="44" t="s">
        <v>2928</v>
      </c>
      <c r="B1694" s="44" t="s">
        <v>1324</v>
      </c>
      <c r="C1694" s="44" t="s">
        <v>1294</v>
      </c>
      <c r="D1694" s="44" t="s">
        <v>1295</v>
      </c>
      <c r="E1694" s="38" t="s">
        <v>1296</v>
      </c>
      <c r="F1694" s="38" t="s">
        <v>1297</v>
      </c>
    </row>
    <row r="1695" spans="1:6">
      <c r="A1695" s="44" t="s">
        <v>2929</v>
      </c>
      <c r="B1695" s="44" t="s">
        <v>1324</v>
      </c>
      <c r="C1695" s="44" t="s">
        <v>1294</v>
      </c>
      <c r="D1695" s="44" t="s">
        <v>1295</v>
      </c>
      <c r="E1695" s="38" t="s">
        <v>1296</v>
      </c>
      <c r="F1695" s="38" t="s">
        <v>1297</v>
      </c>
    </row>
    <row r="1696" spans="1:6">
      <c r="A1696" s="44" t="s">
        <v>2930</v>
      </c>
      <c r="B1696" s="44" t="s">
        <v>1324</v>
      </c>
      <c r="C1696" s="44" t="s">
        <v>1294</v>
      </c>
      <c r="D1696" s="44" t="s">
        <v>1295</v>
      </c>
      <c r="E1696" s="38" t="s">
        <v>1296</v>
      </c>
      <c r="F1696" s="38" t="s">
        <v>1297</v>
      </c>
    </row>
    <row r="1697" spans="1:6">
      <c r="A1697" s="44" t="s">
        <v>2931</v>
      </c>
      <c r="B1697" s="44" t="s">
        <v>1345</v>
      </c>
      <c r="C1697" s="44" t="s">
        <v>1305</v>
      </c>
      <c r="D1697" s="44" t="s">
        <v>1306</v>
      </c>
      <c r="E1697" s="38" t="s">
        <v>1307</v>
      </c>
      <c r="F1697" s="38" t="s">
        <v>1308</v>
      </c>
    </row>
    <row r="1698" spans="1:6">
      <c r="A1698" s="44" t="s">
        <v>2932</v>
      </c>
      <c r="B1698" s="44" t="s">
        <v>1357</v>
      </c>
      <c r="C1698" s="44" t="s">
        <v>1348</v>
      </c>
      <c r="D1698" s="44" t="s">
        <v>1295</v>
      </c>
      <c r="E1698" s="38" t="s">
        <v>1296</v>
      </c>
      <c r="F1698" s="38" t="s">
        <v>1297</v>
      </c>
    </row>
    <row r="1699" spans="1:6">
      <c r="A1699" s="44" t="s">
        <v>2933</v>
      </c>
      <c r="B1699" s="44" t="s">
        <v>1395</v>
      </c>
      <c r="C1699" s="44" t="s">
        <v>1305</v>
      </c>
      <c r="D1699" s="44" t="s">
        <v>1306</v>
      </c>
      <c r="E1699" s="38" t="s">
        <v>1307</v>
      </c>
      <c r="F1699" s="38" t="s">
        <v>1308</v>
      </c>
    </row>
    <row r="1700" spans="1:6">
      <c r="A1700" s="44" t="s">
        <v>2934</v>
      </c>
      <c r="B1700" s="44" t="s">
        <v>1341</v>
      </c>
      <c r="C1700" s="44" t="s">
        <v>1330</v>
      </c>
      <c r="D1700" s="44" t="s">
        <v>1282</v>
      </c>
      <c r="E1700" s="38" t="s">
        <v>1283</v>
      </c>
      <c r="F1700" s="38" t="s">
        <v>1284</v>
      </c>
    </row>
    <row r="1701" spans="1:6">
      <c r="A1701" s="44" t="s">
        <v>2935</v>
      </c>
      <c r="B1701" s="44" t="s">
        <v>1420</v>
      </c>
      <c r="C1701" s="44" t="s">
        <v>1316</v>
      </c>
      <c r="D1701" s="44" t="s">
        <v>1317</v>
      </c>
      <c r="E1701" s="38" t="s">
        <v>1318</v>
      </c>
      <c r="F1701" s="38" t="s">
        <v>1319</v>
      </c>
    </row>
    <row r="1702" spans="1:6">
      <c r="A1702" s="44" t="s">
        <v>2936</v>
      </c>
      <c r="B1702" s="44" t="s">
        <v>1636</v>
      </c>
      <c r="C1702" s="44" t="s">
        <v>1392</v>
      </c>
      <c r="D1702" s="44" t="s">
        <v>1288</v>
      </c>
      <c r="E1702" s="38" t="s">
        <v>1289</v>
      </c>
      <c r="F1702" s="38" t="s">
        <v>1290</v>
      </c>
    </row>
    <row r="1703" spans="1:6">
      <c r="A1703" s="44" t="s">
        <v>2937</v>
      </c>
      <c r="B1703" s="44" t="s">
        <v>1636</v>
      </c>
      <c r="C1703" s="44" t="s">
        <v>1392</v>
      </c>
      <c r="D1703" s="44" t="s">
        <v>1288</v>
      </c>
      <c r="E1703" s="38" t="s">
        <v>1289</v>
      </c>
      <c r="F1703" s="38" t="s">
        <v>1290</v>
      </c>
    </row>
    <row r="1704" spans="1:6">
      <c r="A1704" s="44" t="s">
        <v>2938</v>
      </c>
      <c r="B1704" s="44" t="s">
        <v>1585</v>
      </c>
      <c r="C1704" s="44" t="s">
        <v>1322</v>
      </c>
      <c r="D1704" s="44" t="s">
        <v>1306</v>
      </c>
      <c r="E1704" s="38" t="s">
        <v>1307</v>
      </c>
      <c r="F1704" s="38" t="s">
        <v>1308</v>
      </c>
    </row>
    <row r="1705" spans="1:6">
      <c r="A1705" s="44" t="s">
        <v>2939</v>
      </c>
      <c r="B1705" s="44" t="s">
        <v>1359</v>
      </c>
      <c r="C1705" s="44" t="s">
        <v>1311</v>
      </c>
      <c r="D1705" s="44" t="s">
        <v>1301</v>
      </c>
      <c r="E1705" s="38" t="s">
        <v>1302</v>
      </c>
      <c r="F1705" s="38" t="s">
        <v>1303</v>
      </c>
    </row>
    <row r="1706" spans="1:6">
      <c r="A1706" s="44" t="s">
        <v>1636</v>
      </c>
      <c r="B1706" s="44" t="s">
        <v>1636</v>
      </c>
      <c r="C1706" s="44" t="s">
        <v>1392</v>
      </c>
      <c r="D1706" s="44" t="s">
        <v>1288</v>
      </c>
      <c r="E1706" s="38" t="s">
        <v>1289</v>
      </c>
      <c r="F1706" s="38" t="s">
        <v>1290</v>
      </c>
    </row>
    <row r="1707" spans="1:6">
      <c r="A1707" s="44" t="s">
        <v>2940</v>
      </c>
      <c r="B1707" s="44" t="s">
        <v>1369</v>
      </c>
      <c r="C1707" s="44" t="s">
        <v>1281</v>
      </c>
      <c r="D1707" s="44" t="s">
        <v>1282</v>
      </c>
      <c r="E1707" s="38" t="s">
        <v>1283</v>
      </c>
      <c r="F1707" s="38" t="s">
        <v>1284</v>
      </c>
    </row>
    <row r="1708" spans="1:6">
      <c r="A1708" s="44" t="s">
        <v>2941</v>
      </c>
      <c r="B1708" s="44" t="s">
        <v>1369</v>
      </c>
      <c r="C1708" s="44" t="s">
        <v>1281</v>
      </c>
      <c r="D1708" s="44" t="s">
        <v>1282</v>
      </c>
      <c r="E1708" s="38" t="s">
        <v>1283</v>
      </c>
      <c r="F1708" s="38" t="s">
        <v>1284</v>
      </c>
    </row>
    <row r="1709" spans="1:6">
      <c r="A1709" s="44" t="s">
        <v>2942</v>
      </c>
      <c r="B1709" s="44" t="s">
        <v>1800</v>
      </c>
      <c r="C1709" s="44" t="s">
        <v>1300</v>
      </c>
      <c r="D1709" s="44" t="s">
        <v>1301</v>
      </c>
      <c r="E1709" s="38" t="s">
        <v>1302</v>
      </c>
      <c r="F1709" s="38" t="s">
        <v>1303</v>
      </c>
    </row>
    <row r="1710" spans="1:6">
      <c r="A1710" s="44" t="s">
        <v>2943</v>
      </c>
      <c r="B1710" s="44" t="s">
        <v>1329</v>
      </c>
      <c r="C1710" s="44" t="s">
        <v>1330</v>
      </c>
      <c r="D1710" s="44" t="s">
        <v>1282</v>
      </c>
      <c r="E1710" s="38" t="s">
        <v>1283</v>
      </c>
      <c r="F1710" s="38" t="s">
        <v>1284</v>
      </c>
    </row>
    <row r="1711" spans="1:6">
      <c r="A1711" s="44" t="s">
        <v>2944</v>
      </c>
      <c r="B1711" s="44" t="s">
        <v>1347</v>
      </c>
      <c r="C1711" s="44" t="s">
        <v>1348</v>
      </c>
      <c r="D1711" s="44" t="s">
        <v>1295</v>
      </c>
      <c r="E1711" s="38" t="s">
        <v>1296</v>
      </c>
      <c r="F1711" s="38" t="s">
        <v>1297</v>
      </c>
    </row>
    <row r="1712" spans="1:6">
      <c r="A1712" s="44" t="s">
        <v>2945</v>
      </c>
      <c r="B1712" s="44" t="s">
        <v>1636</v>
      </c>
      <c r="C1712" s="44" t="s">
        <v>1392</v>
      </c>
      <c r="D1712" s="44" t="s">
        <v>1288</v>
      </c>
      <c r="E1712" s="38" t="s">
        <v>1289</v>
      </c>
      <c r="F1712" s="38" t="s">
        <v>1290</v>
      </c>
    </row>
    <row r="1713" spans="1:6">
      <c r="A1713" s="44" t="s">
        <v>2946</v>
      </c>
      <c r="B1713" s="44" t="s">
        <v>1565</v>
      </c>
      <c r="C1713" s="44" t="s">
        <v>1305</v>
      </c>
      <c r="D1713" s="44" t="s">
        <v>1306</v>
      </c>
      <c r="E1713" s="38" t="s">
        <v>1307</v>
      </c>
      <c r="F1713" s="38" t="s">
        <v>1308</v>
      </c>
    </row>
    <row r="1714" spans="1:6">
      <c r="A1714" s="44" t="s">
        <v>2947</v>
      </c>
      <c r="B1714" s="44" t="s">
        <v>1450</v>
      </c>
      <c r="C1714" s="44" t="s">
        <v>1300</v>
      </c>
      <c r="D1714" s="44" t="s">
        <v>1301</v>
      </c>
      <c r="E1714" s="38" t="s">
        <v>1302</v>
      </c>
      <c r="F1714" s="38" t="s">
        <v>1303</v>
      </c>
    </row>
    <row r="1715" spans="1:6">
      <c r="A1715" s="44" t="s">
        <v>2948</v>
      </c>
      <c r="B1715" s="44" t="s">
        <v>1369</v>
      </c>
      <c r="C1715" s="44" t="s">
        <v>1281</v>
      </c>
      <c r="D1715" s="44" t="s">
        <v>1282</v>
      </c>
      <c r="E1715" s="38" t="s">
        <v>1283</v>
      </c>
      <c r="F1715" s="38" t="s">
        <v>1284</v>
      </c>
    </row>
    <row r="1716" spans="1:6">
      <c r="A1716" s="44" t="s">
        <v>2949</v>
      </c>
      <c r="B1716" s="44" t="s">
        <v>1369</v>
      </c>
      <c r="C1716" s="44" t="s">
        <v>1281</v>
      </c>
      <c r="D1716" s="44" t="s">
        <v>1282</v>
      </c>
      <c r="E1716" s="38" t="s">
        <v>1283</v>
      </c>
      <c r="F1716" s="38" t="s">
        <v>1284</v>
      </c>
    </row>
    <row r="1717" spans="1:6">
      <c r="A1717" s="44" t="s">
        <v>2950</v>
      </c>
      <c r="B1717" s="44" t="s">
        <v>1355</v>
      </c>
      <c r="C1717" s="44" t="s">
        <v>1348</v>
      </c>
      <c r="D1717" s="44" t="s">
        <v>1295</v>
      </c>
      <c r="E1717" s="38" t="s">
        <v>1296</v>
      </c>
      <c r="F1717" s="38" t="s">
        <v>1297</v>
      </c>
    </row>
    <row r="1718" spans="1:6">
      <c r="A1718" s="44" t="s">
        <v>2951</v>
      </c>
      <c r="B1718" s="44" t="s">
        <v>1482</v>
      </c>
      <c r="C1718" s="44" t="s">
        <v>1334</v>
      </c>
      <c r="D1718" s="44" t="s">
        <v>1295</v>
      </c>
      <c r="E1718" s="38" t="s">
        <v>1296</v>
      </c>
      <c r="F1718" s="38" t="s">
        <v>1297</v>
      </c>
    </row>
    <row r="1719" spans="1:6">
      <c r="A1719" s="44" t="s">
        <v>2952</v>
      </c>
      <c r="B1719" s="44" t="s">
        <v>1627</v>
      </c>
      <c r="C1719" s="44" t="s">
        <v>1316</v>
      </c>
      <c r="D1719" s="44" t="s">
        <v>1317</v>
      </c>
      <c r="E1719" s="38" t="s">
        <v>1318</v>
      </c>
      <c r="F1719" s="38" t="s">
        <v>1319</v>
      </c>
    </row>
    <row r="1720" spans="1:6">
      <c r="A1720" s="44" t="s">
        <v>2953</v>
      </c>
      <c r="B1720" s="44" t="s">
        <v>1627</v>
      </c>
      <c r="C1720" s="44" t="s">
        <v>1316</v>
      </c>
      <c r="D1720" s="44" t="s">
        <v>1317</v>
      </c>
      <c r="E1720" s="38" t="s">
        <v>1318</v>
      </c>
      <c r="F1720" s="38" t="s">
        <v>1319</v>
      </c>
    </row>
    <row r="1721" spans="1:6">
      <c r="A1721" s="44" t="s">
        <v>2954</v>
      </c>
      <c r="B1721" s="44" t="s">
        <v>1385</v>
      </c>
      <c r="C1721" s="44" t="s">
        <v>1300</v>
      </c>
      <c r="D1721" s="44" t="s">
        <v>1301</v>
      </c>
      <c r="E1721" s="38" t="s">
        <v>1302</v>
      </c>
      <c r="F1721" s="38" t="s">
        <v>1303</v>
      </c>
    </row>
    <row r="1722" spans="1:6">
      <c r="A1722" s="44" t="s">
        <v>2955</v>
      </c>
      <c r="B1722" s="44" t="s">
        <v>1800</v>
      </c>
      <c r="C1722" s="44" t="s">
        <v>1300</v>
      </c>
      <c r="D1722" s="44" t="s">
        <v>1301</v>
      </c>
      <c r="E1722" s="38" t="s">
        <v>1302</v>
      </c>
      <c r="F1722" s="38" t="s">
        <v>1303</v>
      </c>
    </row>
    <row r="1723" spans="1:6">
      <c r="A1723" s="44" t="s">
        <v>2956</v>
      </c>
      <c r="B1723" s="44" t="s">
        <v>1553</v>
      </c>
      <c r="C1723" s="44" t="s">
        <v>1300</v>
      </c>
      <c r="D1723" s="44" t="s">
        <v>1301</v>
      </c>
      <c r="E1723" s="38" t="s">
        <v>1302</v>
      </c>
      <c r="F1723" s="38" t="s">
        <v>1303</v>
      </c>
    </row>
    <row r="1724" spans="1:6">
      <c r="A1724" s="44" t="s">
        <v>2957</v>
      </c>
      <c r="B1724" s="44" t="s">
        <v>1399</v>
      </c>
      <c r="C1724" s="44" t="s">
        <v>1305</v>
      </c>
      <c r="D1724" s="44" t="s">
        <v>1306</v>
      </c>
      <c r="E1724" s="38" t="s">
        <v>1307</v>
      </c>
      <c r="F1724" s="38" t="s">
        <v>1308</v>
      </c>
    </row>
    <row r="1725" spans="1:6">
      <c r="A1725" s="44" t="s">
        <v>2958</v>
      </c>
      <c r="B1725" s="44" t="s">
        <v>1345</v>
      </c>
      <c r="C1725" s="44" t="s">
        <v>1305</v>
      </c>
      <c r="D1725" s="44" t="s">
        <v>1306</v>
      </c>
      <c r="E1725" s="38" t="s">
        <v>1307</v>
      </c>
      <c r="F1725" s="38" t="s">
        <v>1308</v>
      </c>
    </row>
    <row r="1726" spans="1:6">
      <c r="A1726" s="44" t="s">
        <v>2959</v>
      </c>
      <c r="B1726" s="44" t="s">
        <v>1385</v>
      </c>
      <c r="C1726" s="44" t="s">
        <v>1300</v>
      </c>
      <c r="D1726" s="44" t="s">
        <v>1301</v>
      </c>
      <c r="E1726" s="38" t="s">
        <v>1302</v>
      </c>
      <c r="F1726" s="38" t="s">
        <v>1303</v>
      </c>
    </row>
    <row r="1727" spans="1:6">
      <c r="A1727" s="44" t="s">
        <v>2960</v>
      </c>
      <c r="B1727" s="44" t="s">
        <v>1429</v>
      </c>
      <c r="C1727" s="44" t="s">
        <v>1316</v>
      </c>
      <c r="D1727" s="44" t="s">
        <v>1317</v>
      </c>
      <c r="E1727" s="38" t="s">
        <v>1318</v>
      </c>
      <c r="F1727" s="38" t="s">
        <v>1319</v>
      </c>
    </row>
    <row r="1728" spans="1:6">
      <c r="A1728" s="44" t="s">
        <v>2961</v>
      </c>
      <c r="B1728" s="44" t="s">
        <v>1429</v>
      </c>
      <c r="C1728" s="44" t="s">
        <v>1316</v>
      </c>
      <c r="D1728" s="44" t="s">
        <v>1317</v>
      </c>
      <c r="E1728" s="38" t="s">
        <v>1318</v>
      </c>
      <c r="F1728" s="38" t="s">
        <v>1319</v>
      </c>
    </row>
    <row r="1729" spans="1:6">
      <c r="A1729" s="44" t="s">
        <v>2962</v>
      </c>
      <c r="B1729" s="44" t="s">
        <v>1712</v>
      </c>
      <c r="C1729" s="44" t="s">
        <v>1322</v>
      </c>
      <c r="D1729" s="44" t="s">
        <v>1306</v>
      </c>
      <c r="E1729" s="38" t="s">
        <v>1307</v>
      </c>
      <c r="F1729" s="38" t="s">
        <v>1308</v>
      </c>
    </row>
    <row r="1730" spans="1:6">
      <c r="A1730" s="44" t="s">
        <v>2963</v>
      </c>
      <c r="B1730" s="44" t="s">
        <v>1393</v>
      </c>
      <c r="C1730" s="44" t="s">
        <v>1311</v>
      </c>
      <c r="D1730" s="44" t="s">
        <v>1301</v>
      </c>
      <c r="E1730" s="38" t="s">
        <v>1302</v>
      </c>
      <c r="F1730" s="38" t="s">
        <v>1303</v>
      </c>
    </row>
    <row r="1731" spans="1:6">
      <c r="A1731" s="44" t="s">
        <v>2964</v>
      </c>
      <c r="B1731" s="44" t="s">
        <v>1497</v>
      </c>
      <c r="C1731" s="44" t="s">
        <v>1311</v>
      </c>
      <c r="D1731" s="44" t="s">
        <v>1301</v>
      </c>
      <c r="E1731" s="38" t="s">
        <v>1302</v>
      </c>
      <c r="F1731" s="38" t="s">
        <v>1303</v>
      </c>
    </row>
    <row r="1732" spans="1:6">
      <c r="A1732" s="44" t="s">
        <v>2965</v>
      </c>
      <c r="B1732" s="44" t="s">
        <v>1627</v>
      </c>
      <c r="C1732" s="44" t="s">
        <v>1316</v>
      </c>
      <c r="D1732" s="44" t="s">
        <v>1317</v>
      </c>
      <c r="E1732" s="38" t="s">
        <v>1318</v>
      </c>
      <c r="F1732" s="38" t="s">
        <v>1319</v>
      </c>
    </row>
    <row r="1733" spans="1:6">
      <c r="A1733" s="44" t="s">
        <v>2966</v>
      </c>
      <c r="B1733" s="44" t="s">
        <v>1627</v>
      </c>
      <c r="C1733" s="44" t="s">
        <v>1316</v>
      </c>
      <c r="D1733" s="44" t="s">
        <v>1317</v>
      </c>
      <c r="E1733" s="38" t="s">
        <v>1318</v>
      </c>
      <c r="F1733" s="38" t="s">
        <v>1319</v>
      </c>
    </row>
    <row r="1734" spans="1:6">
      <c r="A1734" s="44" t="s">
        <v>2967</v>
      </c>
      <c r="B1734" s="44" t="s">
        <v>1627</v>
      </c>
      <c r="C1734" s="44" t="s">
        <v>1316</v>
      </c>
      <c r="D1734" s="44" t="s">
        <v>1317</v>
      </c>
      <c r="E1734" s="38" t="s">
        <v>1318</v>
      </c>
      <c r="F1734" s="38" t="s">
        <v>1319</v>
      </c>
    </row>
    <row r="1735" spans="1:6">
      <c r="A1735" s="44" t="s">
        <v>2968</v>
      </c>
      <c r="B1735" s="44" t="s">
        <v>1495</v>
      </c>
      <c r="C1735" s="44" t="s">
        <v>1281</v>
      </c>
      <c r="D1735" s="44" t="s">
        <v>1282</v>
      </c>
      <c r="E1735" s="38" t="s">
        <v>1283</v>
      </c>
      <c r="F1735" s="38" t="s">
        <v>1284</v>
      </c>
    </row>
    <row r="1736" spans="1:6">
      <c r="A1736" s="44" t="s">
        <v>2969</v>
      </c>
      <c r="B1736" s="44" t="s">
        <v>1343</v>
      </c>
      <c r="C1736" s="44" t="s">
        <v>1334</v>
      </c>
      <c r="D1736" s="44" t="s">
        <v>1295</v>
      </c>
      <c r="E1736" s="38" t="s">
        <v>1296</v>
      </c>
      <c r="F1736" s="38" t="s">
        <v>1297</v>
      </c>
    </row>
    <row r="1737" spans="1:6">
      <c r="A1737" s="44" t="s">
        <v>2970</v>
      </c>
      <c r="B1737" s="44" t="s">
        <v>1437</v>
      </c>
      <c r="C1737" s="44" t="s">
        <v>1392</v>
      </c>
      <c r="D1737" s="44" t="s">
        <v>1288</v>
      </c>
      <c r="E1737" s="38" t="s">
        <v>1289</v>
      </c>
      <c r="F1737" s="38" t="s">
        <v>1290</v>
      </c>
    </row>
    <row r="1738" spans="1:6">
      <c r="A1738" s="44" t="s">
        <v>2971</v>
      </c>
      <c r="B1738" s="44" t="s">
        <v>1519</v>
      </c>
      <c r="C1738" s="44" t="s">
        <v>1327</v>
      </c>
      <c r="D1738" s="44" t="s">
        <v>1288</v>
      </c>
      <c r="E1738" s="38" t="s">
        <v>1289</v>
      </c>
      <c r="F1738" s="38" t="s">
        <v>1290</v>
      </c>
    </row>
    <row r="1739" spans="1:6">
      <c r="A1739" s="44" t="s">
        <v>2972</v>
      </c>
      <c r="B1739" s="44" t="s">
        <v>1339</v>
      </c>
      <c r="C1739" s="44" t="s">
        <v>1281</v>
      </c>
      <c r="D1739" s="44" t="s">
        <v>1282</v>
      </c>
      <c r="E1739" s="38" t="s">
        <v>1283</v>
      </c>
      <c r="F1739" s="38" t="s">
        <v>1284</v>
      </c>
    </row>
    <row r="1740" spans="1:6">
      <c r="A1740" s="44" t="s">
        <v>2973</v>
      </c>
      <c r="B1740" s="44" t="s">
        <v>1587</v>
      </c>
      <c r="C1740" s="44" t="s">
        <v>1389</v>
      </c>
      <c r="D1740" s="44" t="s">
        <v>1295</v>
      </c>
      <c r="E1740" s="38" t="s">
        <v>1296</v>
      </c>
      <c r="F1740" s="38" t="s">
        <v>1297</v>
      </c>
    </row>
    <row r="1741" spans="1:6">
      <c r="A1741" s="44" t="s">
        <v>2974</v>
      </c>
      <c r="B1741" s="44" t="s">
        <v>1369</v>
      </c>
      <c r="C1741" s="44" t="s">
        <v>1281</v>
      </c>
      <c r="D1741" s="44" t="s">
        <v>1282</v>
      </c>
      <c r="E1741" s="38" t="s">
        <v>1283</v>
      </c>
      <c r="F1741" s="38" t="s">
        <v>1284</v>
      </c>
    </row>
    <row r="1742" spans="1:6">
      <c r="A1742" s="44" t="s">
        <v>2975</v>
      </c>
      <c r="B1742" s="44" t="s">
        <v>1375</v>
      </c>
      <c r="C1742" s="44" t="s">
        <v>1281</v>
      </c>
      <c r="D1742" s="44" t="s">
        <v>1282</v>
      </c>
      <c r="E1742" s="38" t="s">
        <v>1283</v>
      </c>
      <c r="F1742" s="38" t="s">
        <v>1284</v>
      </c>
    </row>
    <row r="1743" spans="1:6">
      <c r="A1743" s="44" t="s">
        <v>2976</v>
      </c>
      <c r="B1743" s="44" t="s">
        <v>1373</v>
      </c>
      <c r="C1743" s="44" t="s">
        <v>1311</v>
      </c>
      <c r="D1743" s="44" t="s">
        <v>1301</v>
      </c>
      <c r="E1743" s="38" t="s">
        <v>1302</v>
      </c>
      <c r="F1743" s="38" t="s">
        <v>1303</v>
      </c>
    </row>
    <row r="1744" spans="1:6">
      <c r="A1744" s="44" t="s">
        <v>2977</v>
      </c>
      <c r="B1744" s="44" t="s">
        <v>1610</v>
      </c>
      <c r="C1744" s="44" t="s">
        <v>1300</v>
      </c>
      <c r="D1744" s="44" t="s">
        <v>1301</v>
      </c>
      <c r="E1744" s="38" t="s">
        <v>1302</v>
      </c>
      <c r="F1744" s="38" t="s">
        <v>1303</v>
      </c>
    </row>
    <row r="1745" spans="1:6">
      <c r="A1745" s="44" t="s">
        <v>2978</v>
      </c>
      <c r="B1745" s="44" t="s">
        <v>1399</v>
      </c>
      <c r="C1745" s="44" t="s">
        <v>1305</v>
      </c>
      <c r="D1745" s="44" t="s">
        <v>1306</v>
      </c>
      <c r="E1745" s="38" t="s">
        <v>1307</v>
      </c>
      <c r="F1745" s="38" t="s">
        <v>1308</v>
      </c>
    </row>
    <row r="1746" spans="1:6">
      <c r="A1746" s="44" t="s">
        <v>2979</v>
      </c>
      <c r="B1746" s="44" t="s">
        <v>1442</v>
      </c>
      <c r="C1746" s="44" t="s">
        <v>1281</v>
      </c>
      <c r="D1746" s="44" t="s">
        <v>1282</v>
      </c>
      <c r="E1746" s="38" t="s">
        <v>1283</v>
      </c>
      <c r="F1746" s="38" t="s">
        <v>1284</v>
      </c>
    </row>
    <row r="1747" spans="1:6">
      <c r="A1747" s="44" t="s">
        <v>2980</v>
      </c>
      <c r="B1747" s="44" t="s">
        <v>1585</v>
      </c>
      <c r="C1747" s="44" t="s">
        <v>1322</v>
      </c>
      <c r="D1747" s="44" t="s">
        <v>1306</v>
      </c>
      <c r="E1747" s="38" t="s">
        <v>1307</v>
      </c>
      <c r="F1747" s="38" t="s">
        <v>1308</v>
      </c>
    </row>
    <row r="1748" spans="1:6">
      <c r="A1748" s="44" t="s">
        <v>2981</v>
      </c>
      <c r="B1748" s="44" t="s">
        <v>1828</v>
      </c>
      <c r="C1748" s="44" t="s">
        <v>1311</v>
      </c>
      <c r="D1748" s="44" t="s">
        <v>1301</v>
      </c>
      <c r="E1748" s="38" t="s">
        <v>1302</v>
      </c>
      <c r="F1748" s="38" t="s">
        <v>1303</v>
      </c>
    </row>
    <row r="1749" spans="1:6">
      <c r="A1749" s="44" t="s">
        <v>2982</v>
      </c>
      <c r="B1749" s="44" t="s">
        <v>1828</v>
      </c>
      <c r="C1749" s="44" t="s">
        <v>1311</v>
      </c>
      <c r="D1749" s="44" t="s">
        <v>1301</v>
      </c>
      <c r="E1749" s="38" t="s">
        <v>1302</v>
      </c>
      <c r="F1749" s="38" t="s">
        <v>1303</v>
      </c>
    </row>
    <row r="1750" spans="1:6">
      <c r="A1750" s="44" t="s">
        <v>1048</v>
      </c>
      <c r="B1750" s="44" t="s">
        <v>1357</v>
      </c>
      <c r="C1750" s="44" t="s">
        <v>1348</v>
      </c>
      <c r="D1750" s="44" t="s">
        <v>1295</v>
      </c>
      <c r="E1750" s="38" t="s">
        <v>1296</v>
      </c>
      <c r="F1750" s="38" t="s">
        <v>1297</v>
      </c>
    </row>
    <row r="1751" spans="1:6">
      <c r="A1751" s="44" t="s">
        <v>2983</v>
      </c>
      <c r="B1751" s="44" t="s">
        <v>1357</v>
      </c>
      <c r="C1751" s="44" t="s">
        <v>1348</v>
      </c>
      <c r="D1751" s="44" t="s">
        <v>1295</v>
      </c>
      <c r="E1751" s="38" t="s">
        <v>1296</v>
      </c>
      <c r="F1751" s="38" t="s">
        <v>1297</v>
      </c>
    </row>
    <row r="1752" spans="1:6">
      <c r="A1752" s="44" t="s">
        <v>1050</v>
      </c>
      <c r="B1752" s="44" t="s">
        <v>1357</v>
      </c>
      <c r="C1752" s="44" t="s">
        <v>1348</v>
      </c>
      <c r="D1752" s="44" t="s">
        <v>1295</v>
      </c>
      <c r="E1752" s="38" t="s">
        <v>1296</v>
      </c>
      <c r="F1752" s="38" t="s">
        <v>1297</v>
      </c>
    </row>
    <row r="1753" spans="1:6">
      <c r="A1753" s="44" t="s">
        <v>2984</v>
      </c>
      <c r="B1753" s="44" t="s">
        <v>1337</v>
      </c>
      <c r="C1753" s="44" t="s">
        <v>1322</v>
      </c>
      <c r="D1753" s="44" t="s">
        <v>1306</v>
      </c>
      <c r="E1753" s="38" t="s">
        <v>1307</v>
      </c>
      <c r="F1753" s="38" t="s">
        <v>1308</v>
      </c>
    </row>
    <row r="1754" spans="1:6">
      <c r="A1754" s="44" t="s">
        <v>2985</v>
      </c>
      <c r="B1754" s="44" t="s">
        <v>1353</v>
      </c>
      <c r="C1754" s="44" t="s">
        <v>1281</v>
      </c>
      <c r="D1754" s="44" t="s">
        <v>1282</v>
      </c>
      <c r="E1754" s="38" t="s">
        <v>1283</v>
      </c>
      <c r="F1754" s="38" t="s">
        <v>1284</v>
      </c>
    </row>
    <row r="1755" spans="1:6">
      <c r="A1755" s="44" t="s">
        <v>1056</v>
      </c>
      <c r="B1755" s="44" t="s">
        <v>1375</v>
      </c>
      <c r="C1755" s="44" t="s">
        <v>1281</v>
      </c>
      <c r="D1755" s="44" t="s">
        <v>1282</v>
      </c>
      <c r="E1755" s="38" t="s">
        <v>1283</v>
      </c>
      <c r="F1755" s="38" t="s">
        <v>1284</v>
      </c>
    </row>
    <row r="1756" spans="1:6">
      <c r="A1756" s="44" t="s">
        <v>2986</v>
      </c>
      <c r="B1756" s="44" t="s">
        <v>1375</v>
      </c>
      <c r="C1756" s="44" t="s">
        <v>1281</v>
      </c>
      <c r="D1756" s="44" t="s">
        <v>1282</v>
      </c>
      <c r="E1756" s="38" t="s">
        <v>1283</v>
      </c>
      <c r="F1756" s="38" t="s">
        <v>1284</v>
      </c>
    </row>
    <row r="1757" spans="1:6">
      <c r="A1757" s="44" t="s">
        <v>2987</v>
      </c>
      <c r="B1757" s="44" t="s">
        <v>1482</v>
      </c>
      <c r="C1757" s="44" t="s">
        <v>1334</v>
      </c>
      <c r="D1757" s="44" t="s">
        <v>1295</v>
      </c>
      <c r="E1757" s="38" t="s">
        <v>1296</v>
      </c>
      <c r="F1757" s="38" t="s">
        <v>1297</v>
      </c>
    </row>
    <row r="1758" spans="1:6">
      <c r="A1758" s="44" t="s">
        <v>2988</v>
      </c>
      <c r="B1758" s="44" t="s">
        <v>1457</v>
      </c>
      <c r="C1758" s="44" t="s">
        <v>1330</v>
      </c>
      <c r="D1758" s="44" t="s">
        <v>1282</v>
      </c>
      <c r="E1758" s="38" t="s">
        <v>1283</v>
      </c>
      <c r="F1758" s="38" t="s">
        <v>1284</v>
      </c>
    </row>
    <row r="1759" spans="1:6">
      <c r="A1759" s="44" t="s">
        <v>2989</v>
      </c>
      <c r="B1759" s="44" t="s">
        <v>1343</v>
      </c>
      <c r="C1759" s="44" t="s">
        <v>1334</v>
      </c>
      <c r="D1759" s="44" t="s">
        <v>1295</v>
      </c>
      <c r="E1759" s="38" t="s">
        <v>1296</v>
      </c>
      <c r="F1759" s="38" t="s">
        <v>1297</v>
      </c>
    </row>
    <row r="1760" spans="1:6">
      <c r="A1760" s="44" t="s">
        <v>2990</v>
      </c>
      <c r="B1760" s="44" t="s">
        <v>1457</v>
      </c>
      <c r="C1760" s="44" t="s">
        <v>1330</v>
      </c>
      <c r="D1760" s="44" t="s">
        <v>1282</v>
      </c>
      <c r="E1760" s="38" t="s">
        <v>1283</v>
      </c>
      <c r="F1760" s="38" t="s">
        <v>1284</v>
      </c>
    </row>
    <row r="1761" spans="1:6">
      <c r="A1761" s="44" t="s">
        <v>2991</v>
      </c>
      <c r="B1761" s="44" t="s">
        <v>1416</v>
      </c>
      <c r="C1761" s="44" t="s">
        <v>1327</v>
      </c>
      <c r="D1761" s="44" t="s">
        <v>1288</v>
      </c>
      <c r="E1761" s="38" t="s">
        <v>1289</v>
      </c>
      <c r="F1761" s="38" t="s">
        <v>1290</v>
      </c>
    </row>
    <row r="1762" spans="1:6">
      <c r="A1762" s="44" t="s">
        <v>2992</v>
      </c>
      <c r="B1762" s="44" t="s">
        <v>1388</v>
      </c>
      <c r="C1762" s="44" t="s">
        <v>1389</v>
      </c>
      <c r="D1762" s="44" t="s">
        <v>1295</v>
      </c>
      <c r="E1762" s="38" t="s">
        <v>1296</v>
      </c>
      <c r="F1762" s="38" t="s">
        <v>1297</v>
      </c>
    </row>
    <row r="1763" spans="1:6">
      <c r="A1763" s="44" t="s">
        <v>2993</v>
      </c>
      <c r="B1763" s="44" t="s">
        <v>1324</v>
      </c>
      <c r="C1763" s="44" t="s">
        <v>1294</v>
      </c>
      <c r="D1763" s="44" t="s">
        <v>1295</v>
      </c>
      <c r="E1763" s="38" t="s">
        <v>1296</v>
      </c>
      <c r="F1763" s="38" t="s">
        <v>1297</v>
      </c>
    </row>
    <row r="1764" spans="1:6">
      <c r="A1764" s="44" t="s">
        <v>2994</v>
      </c>
      <c r="B1764" s="44" t="s">
        <v>1478</v>
      </c>
      <c r="C1764" s="44" t="s">
        <v>1294</v>
      </c>
      <c r="D1764" s="44" t="s">
        <v>1295</v>
      </c>
      <c r="E1764" s="38" t="s">
        <v>1296</v>
      </c>
      <c r="F1764" s="38" t="s">
        <v>1297</v>
      </c>
    </row>
    <row r="1765" spans="1:6">
      <c r="A1765" s="44" t="s">
        <v>2995</v>
      </c>
      <c r="B1765" s="44" t="s">
        <v>1411</v>
      </c>
      <c r="C1765" s="44" t="s">
        <v>1392</v>
      </c>
      <c r="D1765" s="44" t="s">
        <v>1288</v>
      </c>
      <c r="E1765" s="38" t="s">
        <v>1289</v>
      </c>
      <c r="F1765" s="38" t="s">
        <v>1290</v>
      </c>
    </row>
    <row r="1766" spans="1:6">
      <c r="A1766" s="44" t="s">
        <v>2996</v>
      </c>
      <c r="B1766" s="44" t="s">
        <v>1508</v>
      </c>
      <c r="C1766" s="44" t="s">
        <v>1327</v>
      </c>
      <c r="D1766" s="44" t="s">
        <v>1288</v>
      </c>
      <c r="E1766" s="38" t="s">
        <v>1289</v>
      </c>
      <c r="F1766" s="38" t="s">
        <v>1290</v>
      </c>
    </row>
    <row r="1767" spans="1:6">
      <c r="A1767" s="44" t="s">
        <v>2997</v>
      </c>
      <c r="B1767" s="44" t="s">
        <v>1478</v>
      </c>
      <c r="C1767" s="44" t="s">
        <v>1294</v>
      </c>
      <c r="D1767" s="44" t="s">
        <v>1295</v>
      </c>
      <c r="E1767" s="38" t="s">
        <v>1296</v>
      </c>
      <c r="F1767" s="38" t="s">
        <v>1297</v>
      </c>
    </row>
    <row r="1768" spans="1:6">
      <c r="A1768" s="44" t="s">
        <v>2998</v>
      </c>
      <c r="B1768" s="44" t="s">
        <v>1341</v>
      </c>
      <c r="C1768" s="44" t="s">
        <v>1330</v>
      </c>
      <c r="D1768" s="44" t="s">
        <v>1282</v>
      </c>
      <c r="E1768" s="38" t="s">
        <v>1283</v>
      </c>
      <c r="F1768" s="38" t="s">
        <v>1284</v>
      </c>
    </row>
    <row r="1769" spans="1:6">
      <c r="A1769" s="44" t="s">
        <v>2999</v>
      </c>
      <c r="B1769" s="44" t="s">
        <v>1565</v>
      </c>
      <c r="C1769" s="44" t="s">
        <v>1305</v>
      </c>
      <c r="D1769" s="44" t="s">
        <v>1306</v>
      </c>
      <c r="E1769" s="38" t="s">
        <v>1307</v>
      </c>
      <c r="F1769" s="38" t="s">
        <v>1308</v>
      </c>
    </row>
    <row r="1770" spans="1:6">
      <c r="A1770" s="44" t="s">
        <v>3000</v>
      </c>
      <c r="B1770" s="44" t="s">
        <v>1565</v>
      </c>
      <c r="C1770" s="44" t="s">
        <v>1305</v>
      </c>
      <c r="D1770" s="44" t="s">
        <v>1306</v>
      </c>
      <c r="E1770" s="38" t="s">
        <v>1307</v>
      </c>
      <c r="F1770" s="38" t="s">
        <v>1308</v>
      </c>
    </row>
    <row r="1771" spans="1:6">
      <c r="A1771" s="44" t="s">
        <v>3001</v>
      </c>
      <c r="B1771" s="44" t="s">
        <v>1375</v>
      </c>
      <c r="C1771" s="44" t="s">
        <v>1281</v>
      </c>
      <c r="D1771" s="44" t="s">
        <v>1282</v>
      </c>
      <c r="E1771" s="38" t="s">
        <v>1283</v>
      </c>
      <c r="F1771" s="38" t="s">
        <v>1284</v>
      </c>
    </row>
    <row r="1772" spans="1:6">
      <c r="A1772" s="44" t="s">
        <v>3002</v>
      </c>
      <c r="B1772" s="44" t="s">
        <v>1326</v>
      </c>
      <c r="C1772" s="44" t="s">
        <v>1327</v>
      </c>
      <c r="D1772" s="44" t="s">
        <v>1288</v>
      </c>
      <c r="E1772" s="38" t="s">
        <v>1289</v>
      </c>
      <c r="F1772" s="38" t="s">
        <v>1290</v>
      </c>
    </row>
    <row r="1773" spans="1:6">
      <c r="A1773" s="44" t="s">
        <v>3003</v>
      </c>
      <c r="B1773" s="44" t="s">
        <v>1353</v>
      </c>
      <c r="C1773" s="44" t="s">
        <v>1281</v>
      </c>
      <c r="D1773" s="44" t="s">
        <v>1282</v>
      </c>
      <c r="E1773" s="38" t="s">
        <v>1283</v>
      </c>
      <c r="F1773" s="38" t="s">
        <v>1284</v>
      </c>
    </row>
    <row r="1774" spans="1:6">
      <c r="A1774" s="44" t="s">
        <v>3004</v>
      </c>
      <c r="B1774" s="44" t="s">
        <v>1353</v>
      </c>
      <c r="C1774" s="44" t="s">
        <v>1281</v>
      </c>
      <c r="D1774" s="44" t="s">
        <v>1282</v>
      </c>
      <c r="E1774" s="38" t="s">
        <v>1283</v>
      </c>
      <c r="F1774" s="38" t="s">
        <v>1284</v>
      </c>
    </row>
    <row r="1775" spans="1:6">
      <c r="A1775" s="44" t="s">
        <v>1326</v>
      </c>
      <c r="B1775" s="44" t="s">
        <v>1326</v>
      </c>
      <c r="C1775" s="44" t="s">
        <v>1327</v>
      </c>
      <c r="D1775" s="44" t="s">
        <v>1288</v>
      </c>
      <c r="E1775" s="38" t="s">
        <v>1289</v>
      </c>
      <c r="F1775" s="38" t="s">
        <v>1290</v>
      </c>
    </row>
    <row r="1776" spans="1:6">
      <c r="A1776" s="44" t="s">
        <v>3005</v>
      </c>
      <c r="B1776" s="44" t="s">
        <v>1329</v>
      </c>
      <c r="C1776" s="44" t="s">
        <v>1330</v>
      </c>
      <c r="D1776" s="44" t="s">
        <v>1282</v>
      </c>
      <c r="E1776" s="38" t="s">
        <v>1283</v>
      </c>
      <c r="F1776" s="38" t="s">
        <v>1284</v>
      </c>
    </row>
    <row r="1777" spans="1:6">
      <c r="A1777" s="44" t="s">
        <v>3006</v>
      </c>
      <c r="B1777" s="44" t="s">
        <v>1668</v>
      </c>
      <c r="C1777" s="44" t="s">
        <v>1300</v>
      </c>
      <c r="D1777" s="44" t="s">
        <v>1301</v>
      </c>
      <c r="E1777" s="38" t="s">
        <v>1302</v>
      </c>
      <c r="F1777" s="38" t="s">
        <v>1303</v>
      </c>
    </row>
    <row r="1778" spans="1:6">
      <c r="A1778" s="44" t="s">
        <v>3007</v>
      </c>
      <c r="B1778" s="44" t="s">
        <v>1668</v>
      </c>
      <c r="C1778" s="44" t="s">
        <v>1300</v>
      </c>
      <c r="D1778" s="44" t="s">
        <v>1301</v>
      </c>
      <c r="E1778" s="38" t="s">
        <v>1302</v>
      </c>
      <c r="F1778" s="38" t="s">
        <v>1303</v>
      </c>
    </row>
    <row r="1779" spans="1:6">
      <c r="A1779" s="44" t="s">
        <v>3008</v>
      </c>
      <c r="B1779" s="44" t="s">
        <v>1388</v>
      </c>
      <c r="C1779" s="44" t="s">
        <v>1389</v>
      </c>
      <c r="D1779" s="44" t="s">
        <v>1295</v>
      </c>
      <c r="E1779" s="38" t="s">
        <v>1296</v>
      </c>
      <c r="F1779" s="38" t="s">
        <v>1297</v>
      </c>
    </row>
    <row r="1780" spans="1:6">
      <c r="A1780" s="44" t="s">
        <v>3009</v>
      </c>
      <c r="B1780" s="44" t="s">
        <v>1341</v>
      </c>
      <c r="C1780" s="44" t="s">
        <v>1330</v>
      </c>
      <c r="D1780" s="44" t="s">
        <v>1282</v>
      </c>
      <c r="E1780" s="38" t="s">
        <v>1283</v>
      </c>
      <c r="F1780" s="38" t="s">
        <v>1284</v>
      </c>
    </row>
    <row r="1781" spans="1:6">
      <c r="A1781" s="44" t="s">
        <v>3010</v>
      </c>
      <c r="B1781" s="44" t="s">
        <v>1493</v>
      </c>
      <c r="C1781" s="44" t="s">
        <v>1287</v>
      </c>
      <c r="D1781" s="44" t="s">
        <v>1288</v>
      </c>
      <c r="E1781" s="38" t="s">
        <v>1289</v>
      </c>
      <c r="F1781" s="38" t="s">
        <v>1290</v>
      </c>
    </row>
    <row r="1782" spans="1:6">
      <c r="A1782" s="44" t="s">
        <v>3011</v>
      </c>
      <c r="B1782" s="44" t="s">
        <v>1350</v>
      </c>
      <c r="C1782" s="44" t="s">
        <v>1300</v>
      </c>
      <c r="D1782" s="44" t="s">
        <v>1301</v>
      </c>
      <c r="E1782" s="38" t="s">
        <v>1302</v>
      </c>
      <c r="F1782" s="38" t="s">
        <v>1303</v>
      </c>
    </row>
    <row r="1783" spans="1:6">
      <c r="A1783" s="44" t="s">
        <v>3012</v>
      </c>
      <c r="B1783" s="44" t="s">
        <v>1326</v>
      </c>
      <c r="C1783" s="44" t="s">
        <v>1327</v>
      </c>
      <c r="D1783" s="44" t="s">
        <v>1288</v>
      </c>
      <c r="E1783" s="38" t="s">
        <v>1289</v>
      </c>
      <c r="F1783" s="38" t="s">
        <v>1290</v>
      </c>
    </row>
    <row r="1784" spans="1:6">
      <c r="A1784" s="44" t="s">
        <v>3013</v>
      </c>
      <c r="B1784" s="44" t="s">
        <v>1326</v>
      </c>
      <c r="C1784" s="44" t="s">
        <v>1327</v>
      </c>
      <c r="D1784" s="44" t="s">
        <v>1288</v>
      </c>
      <c r="E1784" s="38" t="s">
        <v>1289</v>
      </c>
      <c r="F1784" s="38" t="s">
        <v>1290</v>
      </c>
    </row>
    <row r="1785" spans="1:6">
      <c r="A1785" s="44" t="s">
        <v>3014</v>
      </c>
      <c r="B1785" s="44" t="s">
        <v>1472</v>
      </c>
      <c r="C1785" s="44" t="s">
        <v>1305</v>
      </c>
      <c r="D1785" s="44" t="s">
        <v>1306</v>
      </c>
      <c r="E1785" s="38" t="s">
        <v>1307</v>
      </c>
      <c r="F1785" s="38" t="s">
        <v>1308</v>
      </c>
    </row>
    <row r="1786" spans="1:6">
      <c r="A1786" s="44" t="s">
        <v>1063</v>
      </c>
      <c r="B1786" s="44" t="s">
        <v>1627</v>
      </c>
      <c r="C1786" s="44" t="s">
        <v>1316</v>
      </c>
      <c r="D1786" s="44" t="s">
        <v>1317</v>
      </c>
      <c r="E1786" s="38" t="s">
        <v>1318</v>
      </c>
      <c r="F1786" s="38" t="s">
        <v>1319</v>
      </c>
    </row>
    <row r="1787" spans="1:6">
      <c r="A1787" s="44" t="s">
        <v>3015</v>
      </c>
      <c r="B1787" s="44" t="s">
        <v>1610</v>
      </c>
      <c r="C1787" s="44" t="s">
        <v>1300</v>
      </c>
      <c r="D1787" s="44" t="s">
        <v>1301</v>
      </c>
      <c r="E1787" s="38" t="s">
        <v>1302</v>
      </c>
      <c r="F1787" s="38" t="s">
        <v>1303</v>
      </c>
    </row>
    <row r="1788" spans="1:6">
      <c r="A1788" s="44" t="s">
        <v>3016</v>
      </c>
      <c r="B1788" s="44" t="s">
        <v>1514</v>
      </c>
      <c r="C1788" s="44" t="s">
        <v>1305</v>
      </c>
      <c r="D1788" s="44" t="s">
        <v>1306</v>
      </c>
      <c r="E1788" s="38" t="s">
        <v>1307</v>
      </c>
      <c r="F1788" s="38" t="s">
        <v>1308</v>
      </c>
    </row>
    <row r="1789" spans="1:6">
      <c r="A1789" s="44" t="s">
        <v>3017</v>
      </c>
      <c r="B1789" s="44" t="s">
        <v>1429</v>
      </c>
      <c r="C1789" s="44" t="s">
        <v>1316</v>
      </c>
      <c r="D1789" s="44" t="s">
        <v>1317</v>
      </c>
      <c r="E1789" s="38" t="s">
        <v>1318</v>
      </c>
      <c r="F1789" s="38" t="s">
        <v>1319</v>
      </c>
    </row>
    <row r="1790" spans="1:6">
      <c r="A1790" s="44" t="s">
        <v>3018</v>
      </c>
      <c r="B1790" s="44" t="s">
        <v>1326</v>
      </c>
      <c r="C1790" s="44" t="s">
        <v>1327</v>
      </c>
      <c r="D1790" s="44" t="s">
        <v>1288</v>
      </c>
      <c r="E1790" s="38" t="s">
        <v>1289</v>
      </c>
      <c r="F1790" s="38" t="s">
        <v>1290</v>
      </c>
    </row>
    <row r="1791" spans="1:6">
      <c r="A1791" s="44" t="s">
        <v>3019</v>
      </c>
      <c r="B1791" s="44" t="s">
        <v>1800</v>
      </c>
      <c r="C1791" s="44" t="s">
        <v>1300</v>
      </c>
      <c r="D1791" s="44" t="s">
        <v>1301</v>
      </c>
      <c r="E1791" s="38" t="s">
        <v>1302</v>
      </c>
      <c r="F1791" s="38" t="s">
        <v>1303</v>
      </c>
    </row>
    <row r="1792" spans="1:6">
      <c r="A1792" s="44" t="s">
        <v>3020</v>
      </c>
      <c r="B1792" s="44" t="s">
        <v>1385</v>
      </c>
      <c r="C1792" s="44" t="s">
        <v>1300</v>
      </c>
      <c r="D1792" s="44" t="s">
        <v>1301</v>
      </c>
      <c r="E1792" s="38" t="s">
        <v>1302</v>
      </c>
      <c r="F1792" s="38" t="s">
        <v>1303</v>
      </c>
    </row>
    <row r="1793" spans="1:6">
      <c r="A1793" s="44" t="s">
        <v>3021</v>
      </c>
      <c r="B1793" s="44" t="s">
        <v>1341</v>
      </c>
      <c r="C1793" s="44" t="s">
        <v>1330</v>
      </c>
      <c r="D1793" s="44" t="s">
        <v>1282</v>
      </c>
      <c r="E1793" s="38" t="s">
        <v>1283</v>
      </c>
      <c r="F1793" s="38" t="s">
        <v>1284</v>
      </c>
    </row>
    <row r="1794" spans="1:6">
      <c r="A1794" s="44" t="s">
        <v>3022</v>
      </c>
      <c r="B1794" s="44" t="s">
        <v>1395</v>
      </c>
      <c r="C1794" s="44" t="s">
        <v>1305</v>
      </c>
      <c r="D1794" s="44" t="s">
        <v>1306</v>
      </c>
      <c r="E1794" s="38" t="s">
        <v>1307</v>
      </c>
      <c r="F1794" s="38" t="s">
        <v>1308</v>
      </c>
    </row>
    <row r="1795" spans="1:6">
      <c r="A1795" s="44" t="s">
        <v>3023</v>
      </c>
      <c r="B1795" s="44" t="s">
        <v>1395</v>
      </c>
      <c r="C1795" s="44" t="s">
        <v>1305</v>
      </c>
      <c r="D1795" s="44" t="s">
        <v>1306</v>
      </c>
      <c r="E1795" s="38" t="s">
        <v>1307</v>
      </c>
      <c r="F1795" s="38" t="s">
        <v>1308</v>
      </c>
    </row>
    <row r="1796" spans="1:6">
      <c r="A1796" s="44" t="s">
        <v>1299</v>
      </c>
      <c r="B1796" s="44" t="s">
        <v>1299</v>
      </c>
      <c r="C1796" s="44" t="s">
        <v>1300</v>
      </c>
      <c r="D1796" s="44" t="s">
        <v>1301</v>
      </c>
      <c r="E1796" s="38" t="s">
        <v>1302</v>
      </c>
      <c r="F1796" s="38" t="s">
        <v>1303</v>
      </c>
    </row>
    <row r="1797" spans="1:6">
      <c r="A1797" s="44" t="s">
        <v>3024</v>
      </c>
      <c r="B1797" s="44" t="s">
        <v>1421</v>
      </c>
      <c r="C1797" s="44" t="s">
        <v>1322</v>
      </c>
      <c r="D1797" s="44" t="s">
        <v>1306</v>
      </c>
      <c r="E1797" s="38" t="s">
        <v>1307</v>
      </c>
      <c r="F1797" s="38" t="s">
        <v>1308</v>
      </c>
    </row>
    <row r="1798" spans="1:6">
      <c r="A1798" s="44" t="s">
        <v>3025</v>
      </c>
      <c r="B1798" s="44" t="s">
        <v>1324</v>
      </c>
      <c r="C1798" s="44" t="s">
        <v>1294</v>
      </c>
      <c r="D1798" s="44" t="s">
        <v>1295</v>
      </c>
      <c r="E1798" s="38" t="s">
        <v>1296</v>
      </c>
      <c r="F1798" s="38" t="s">
        <v>1297</v>
      </c>
    </row>
    <row r="1799" spans="1:6">
      <c r="A1799" s="44" t="s">
        <v>3026</v>
      </c>
      <c r="B1799" s="44" t="s">
        <v>1341</v>
      </c>
      <c r="C1799" s="44" t="s">
        <v>1330</v>
      </c>
      <c r="D1799" s="44" t="s">
        <v>1282</v>
      </c>
      <c r="E1799" s="38" t="s">
        <v>1283</v>
      </c>
      <c r="F1799" s="38" t="s">
        <v>1284</v>
      </c>
    </row>
    <row r="1800" spans="1:6">
      <c r="A1800" s="44" t="s">
        <v>3027</v>
      </c>
      <c r="B1800" s="44" t="s">
        <v>1324</v>
      </c>
      <c r="C1800" s="44" t="s">
        <v>1294</v>
      </c>
      <c r="D1800" s="44" t="s">
        <v>1295</v>
      </c>
      <c r="E1800" s="38" t="s">
        <v>1296</v>
      </c>
      <c r="F1800" s="38" t="s">
        <v>1297</v>
      </c>
    </row>
    <row r="1801" spans="1:6">
      <c r="A1801" s="44" t="s">
        <v>3028</v>
      </c>
      <c r="B1801" s="44" t="s">
        <v>1636</v>
      </c>
      <c r="C1801" s="44" t="s">
        <v>1392</v>
      </c>
      <c r="D1801" s="44" t="s">
        <v>1288</v>
      </c>
      <c r="E1801" s="38" t="s">
        <v>1289</v>
      </c>
      <c r="F1801" s="38" t="s">
        <v>1290</v>
      </c>
    </row>
    <row r="1802" spans="1:6">
      <c r="A1802" s="44" t="s">
        <v>3029</v>
      </c>
      <c r="B1802" s="44" t="s">
        <v>1359</v>
      </c>
      <c r="C1802" s="44" t="s">
        <v>1311</v>
      </c>
      <c r="D1802" s="44" t="s">
        <v>1301</v>
      </c>
      <c r="E1802" s="38" t="s">
        <v>1302</v>
      </c>
      <c r="F1802" s="38" t="s">
        <v>1303</v>
      </c>
    </row>
    <row r="1803" spans="1:6">
      <c r="A1803" s="44" t="s">
        <v>3030</v>
      </c>
      <c r="B1803" s="44" t="s">
        <v>1437</v>
      </c>
      <c r="C1803" s="44" t="s">
        <v>1392</v>
      </c>
      <c r="D1803" s="44" t="s">
        <v>1288</v>
      </c>
      <c r="E1803" s="38" t="s">
        <v>1289</v>
      </c>
      <c r="F1803" s="38" t="s">
        <v>1290</v>
      </c>
    </row>
    <row r="1804" spans="1:6">
      <c r="A1804" s="44" t="s">
        <v>3031</v>
      </c>
      <c r="B1804" s="44" t="s">
        <v>1347</v>
      </c>
      <c r="C1804" s="44" t="s">
        <v>1348</v>
      </c>
      <c r="D1804" s="44" t="s">
        <v>1295</v>
      </c>
      <c r="E1804" s="38" t="s">
        <v>1296</v>
      </c>
      <c r="F1804" s="38" t="s">
        <v>1297</v>
      </c>
    </row>
    <row r="1805" spans="1:6">
      <c r="A1805" s="44" t="s">
        <v>3032</v>
      </c>
      <c r="B1805" s="44" t="s">
        <v>1421</v>
      </c>
      <c r="C1805" s="44" t="s">
        <v>1322</v>
      </c>
      <c r="D1805" s="44" t="s">
        <v>1306</v>
      </c>
      <c r="E1805" s="38" t="s">
        <v>1307</v>
      </c>
      <c r="F1805" s="38" t="s">
        <v>1308</v>
      </c>
    </row>
    <row r="1806" spans="1:6">
      <c r="A1806" s="44" t="s">
        <v>1472</v>
      </c>
      <c r="B1806" s="44" t="s">
        <v>1472</v>
      </c>
      <c r="C1806" s="44" t="s">
        <v>1305</v>
      </c>
      <c r="D1806" s="44" t="s">
        <v>1306</v>
      </c>
      <c r="E1806" s="38" t="s">
        <v>1307</v>
      </c>
      <c r="F1806" s="38" t="s">
        <v>1308</v>
      </c>
    </row>
    <row r="1807" spans="1:6">
      <c r="A1807" s="44" t="s">
        <v>3033</v>
      </c>
      <c r="B1807" s="44" t="s">
        <v>1472</v>
      </c>
      <c r="C1807" s="44" t="s">
        <v>1305</v>
      </c>
      <c r="D1807" s="44" t="s">
        <v>1306</v>
      </c>
      <c r="E1807" s="38" t="s">
        <v>1307</v>
      </c>
      <c r="F1807" s="38" t="s">
        <v>1308</v>
      </c>
    </row>
    <row r="1808" spans="1:6">
      <c r="A1808" s="44" t="s">
        <v>3034</v>
      </c>
      <c r="B1808" s="44" t="s">
        <v>1350</v>
      </c>
      <c r="C1808" s="44" t="s">
        <v>1300</v>
      </c>
      <c r="D1808" s="44" t="s">
        <v>1301</v>
      </c>
      <c r="E1808" s="38" t="s">
        <v>1302</v>
      </c>
      <c r="F1808" s="38" t="s">
        <v>1303</v>
      </c>
    </row>
    <row r="1809" spans="1:6">
      <c r="A1809" s="44" t="s">
        <v>3035</v>
      </c>
      <c r="B1809" s="44" t="s">
        <v>1339</v>
      </c>
      <c r="C1809" s="44" t="s">
        <v>1281</v>
      </c>
      <c r="D1809" s="44" t="s">
        <v>1282</v>
      </c>
      <c r="E1809" s="38" t="s">
        <v>1283</v>
      </c>
      <c r="F1809" s="38" t="s">
        <v>1284</v>
      </c>
    </row>
    <row r="1810" spans="1:6">
      <c r="A1810" s="44" t="s">
        <v>3036</v>
      </c>
      <c r="B1810" s="44" t="s">
        <v>1774</v>
      </c>
      <c r="C1810" s="44" t="s">
        <v>1311</v>
      </c>
      <c r="D1810" s="44" t="s">
        <v>1301</v>
      </c>
      <c r="E1810" s="38" t="s">
        <v>1302</v>
      </c>
      <c r="F1810" s="38" t="s">
        <v>1303</v>
      </c>
    </row>
    <row r="1811" spans="1:6">
      <c r="A1811" s="44" t="s">
        <v>3037</v>
      </c>
      <c r="B1811" s="44" t="s">
        <v>1388</v>
      </c>
      <c r="C1811" s="44" t="s">
        <v>1389</v>
      </c>
      <c r="D1811" s="44" t="s">
        <v>1295</v>
      </c>
      <c r="E1811" s="38" t="s">
        <v>1296</v>
      </c>
      <c r="F1811" s="38" t="s">
        <v>1297</v>
      </c>
    </row>
    <row r="1812" spans="1:6">
      <c r="A1812" s="44" t="s">
        <v>3038</v>
      </c>
      <c r="B1812" s="44" t="s">
        <v>1388</v>
      </c>
      <c r="C1812" s="44" t="s">
        <v>1389</v>
      </c>
      <c r="D1812" s="44" t="s">
        <v>1295</v>
      </c>
      <c r="E1812" s="38" t="s">
        <v>1296</v>
      </c>
      <c r="F1812" s="38" t="s">
        <v>1297</v>
      </c>
    </row>
    <row r="1813" spans="1:6">
      <c r="A1813" s="44" t="s">
        <v>3039</v>
      </c>
      <c r="B1813" s="44" t="s">
        <v>1321</v>
      </c>
      <c r="C1813" s="44" t="s">
        <v>1322</v>
      </c>
      <c r="D1813" s="44" t="s">
        <v>1306</v>
      </c>
      <c r="E1813" s="38" t="s">
        <v>1307</v>
      </c>
      <c r="F1813" s="38" t="s">
        <v>1308</v>
      </c>
    </row>
    <row r="1814" spans="1:6">
      <c r="A1814" s="44" t="s">
        <v>3040</v>
      </c>
      <c r="B1814" s="44" t="s">
        <v>1343</v>
      </c>
      <c r="C1814" s="44" t="s">
        <v>1334</v>
      </c>
      <c r="D1814" s="44" t="s">
        <v>1295</v>
      </c>
      <c r="E1814" s="38" t="s">
        <v>1296</v>
      </c>
      <c r="F1814" s="38" t="s">
        <v>1297</v>
      </c>
    </row>
    <row r="1815" spans="1:6">
      <c r="A1815" s="44" t="s">
        <v>3041</v>
      </c>
      <c r="B1815" s="44" t="s">
        <v>1369</v>
      </c>
      <c r="C1815" s="44" t="s">
        <v>1281</v>
      </c>
      <c r="D1815" s="44" t="s">
        <v>1282</v>
      </c>
      <c r="E1815" s="38" t="s">
        <v>1283</v>
      </c>
      <c r="F1815" s="38" t="s">
        <v>1284</v>
      </c>
    </row>
    <row r="1816" spans="1:6">
      <c r="A1816" s="44" t="s">
        <v>3042</v>
      </c>
      <c r="B1816" s="44" t="s">
        <v>1324</v>
      </c>
      <c r="C1816" s="44" t="s">
        <v>1294</v>
      </c>
      <c r="D1816" s="44" t="s">
        <v>1295</v>
      </c>
      <c r="E1816" s="38" t="s">
        <v>1296</v>
      </c>
      <c r="F1816" s="38" t="s">
        <v>1297</v>
      </c>
    </row>
    <row r="1817" spans="1:6">
      <c r="A1817" s="44" t="s">
        <v>3043</v>
      </c>
      <c r="B1817" s="44" t="s">
        <v>1310</v>
      </c>
      <c r="C1817" s="44" t="s">
        <v>1311</v>
      </c>
      <c r="D1817" s="44" t="s">
        <v>1301</v>
      </c>
      <c r="E1817" s="38" t="s">
        <v>1302</v>
      </c>
      <c r="F1817" s="38" t="s">
        <v>1303</v>
      </c>
    </row>
    <row r="1818" spans="1:6">
      <c r="A1818" s="44" t="s">
        <v>3044</v>
      </c>
      <c r="B1818" s="44" t="s">
        <v>1478</v>
      </c>
      <c r="C1818" s="44" t="s">
        <v>1294</v>
      </c>
      <c r="D1818" s="44" t="s">
        <v>1295</v>
      </c>
      <c r="E1818" s="38" t="s">
        <v>1296</v>
      </c>
      <c r="F1818" s="38" t="s">
        <v>1297</v>
      </c>
    </row>
    <row r="1819" spans="1:6">
      <c r="A1819" s="44" t="s">
        <v>3045</v>
      </c>
      <c r="B1819" s="44" t="s">
        <v>1668</v>
      </c>
      <c r="C1819" s="44" t="s">
        <v>1300</v>
      </c>
      <c r="D1819" s="44" t="s">
        <v>1301</v>
      </c>
      <c r="E1819" s="38" t="s">
        <v>1302</v>
      </c>
      <c r="F1819" s="38" t="s">
        <v>1303</v>
      </c>
    </row>
    <row r="1820" spans="1:6">
      <c r="A1820" s="44" t="s">
        <v>3046</v>
      </c>
      <c r="B1820" s="44" t="s">
        <v>1405</v>
      </c>
      <c r="C1820" s="44" t="s">
        <v>1294</v>
      </c>
      <c r="D1820" s="44" t="s">
        <v>1295</v>
      </c>
      <c r="E1820" s="38" t="s">
        <v>1296</v>
      </c>
      <c r="F1820" s="38" t="s">
        <v>1297</v>
      </c>
    </row>
    <row r="1821" spans="1:6">
      <c r="A1821" s="44" t="s">
        <v>3047</v>
      </c>
      <c r="B1821" s="44" t="s">
        <v>1341</v>
      </c>
      <c r="C1821" s="44" t="s">
        <v>1330</v>
      </c>
      <c r="D1821" s="44" t="s">
        <v>1282</v>
      </c>
      <c r="E1821" s="38" t="s">
        <v>1283</v>
      </c>
      <c r="F1821" s="38" t="s">
        <v>1284</v>
      </c>
    </row>
    <row r="1822" spans="1:6">
      <c r="A1822" s="44" t="s">
        <v>3048</v>
      </c>
      <c r="B1822" s="44" t="s">
        <v>1391</v>
      </c>
      <c r="C1822" s="44" t="s">
        <v>1392</v>
      </c>
      <c r="D1822" s="44" t="s">
        <v>1288</v>
      </c>
      <c r="E1822" s="38" t="s">
        <v>1289</v>
      </c>
      <c r="F1822" s="38" t="s">
        <v>1290</v>
      </c>
    </row>
    <row r="1823" spans="1:6">
      <c r="A1823" s="44" t="s">
        <v>3049</v>
      </c>
      <c r="B1823" s="44" t="s">
        <v>1587</v>
      </c>
      <c r="C1823" s="44" t="s">
        <v>1389</v>
      </c>
      <c r="D1823" s="44" t="s">
        <v>1295</v>
      </c>
      <c r="E1823" s="38" t="s">
        <v>1296</v>
      </c>
      <c r="F1823" s="38" t="s">
        <v>1297</v>
      </c>
    </row>
    <row r="1824" spans="1:6">
      <c r="A1824" s="44" t="s">
        <v>3050</v>
      </c>
      <c r="B1824" s="44" t="s">
        <v>1587</v>
      </c>
      <c r="C1824" s="44" t="s">
        <v>1389</v>
      </c>
      <c r="D1824" s="44" t="s">
        <v>1295</v>
      </c>
      <c r="E1824" s="38" t="s">
        <v>1296</v>
      </c>
      <c r="F1824" s="38" t="s">
        <v>1297</v>
      </c>
    </row>
    <row r="1825" spans="1:6">
      <c r="A1825" s="44" t="s">
        <v>3051</v>
      </c>
      <c r="B1825" s="44" t="s">
        <v>1299</v>
      </c>
      <c r="C1825" s="44" t="s">
        <v>1300</v>
      </c>
      <c r="D1825" s="44" t="s">
        <v>1301</v>
      </c>
      <c r="E1825" s="38" t="s">
        <v>1302</v>
      </c>
      <c r="F1825" s="38" t="s">
        <v>1303</v>
      </c>
    </row>
    <row r="1826" spans="1:6">
      <c r="A1826" s="44" t="s">
        <v>3052</v>
      </c>
      <c r="B1826" s="44" t="s">
        <v>1333</v>
      </c>
      <c r="C1826" s="44" t="s">
        <v>1334</v>
      </c>
      <c r="D1826" s="44" t="s">
        <v>1295</v>
      </c>
      <c r="E1826" s="38" t="s">
        <v>1296</v>
      </c>
      <c r="F1826" s="38" t="s">
        <v>1297</v>
      </c>
    </row>
    <row r="1827" spans="1:6">
      <c r="A1827" s="44" t="s">
        <v>3053</v>
      </c>
      <c r="B1827" s="44" t="s">
        <v>1333</v>
      </c>
      <c r="C1827" s="44" t="s">
        <v>1334</v>
      </c>
      <c r="D1827" s="44" t="s">
        <v>1295</v>
      </c>
      <c r="E1827" s="38" t="s">
        <v>1296</v>
      </c>
      <c r="F1827" s="38" t="s">
        <v>1297</v>
      </c>
    </row>
    <row r="1828" spans="1:6">
      <c r="A1828" s="44" t="s">
        <v>3054</v>
      </c>
      <c r="B1828" s="44" t="s">
        <v>1373</v>
      </c>
      <c r="C1828" s="44" t="s">
        <v>1311</v>
      </c>
      <c r="D1828" s="44" t="s">
        <v>1301</v>
      </c>
      <c r="E1828" s="38" t="s">
        <v>1302</v>
      </c>
      <c r="F1828" s="38" t="s">
        <v>1303</v>
      </c>
    </row>
    <row r="1829" spans="1:6">
      <c r="A1829" s="44" t="s">
        <v>3055</v>
      </c>
      <c r="B1829" s="44" t="s">
        <v>1373</v>
      </c>
      <c r="C1829" s="44" t="s">
        <v>1311</v>
      </c>
      <c r="D1829" s="44" t="s">
        <v>1301</v>
      </c>
      <c r="E1829" s="38" t="s">
        <v>1302</v>
      </c>
      <c r="F1829" s="38" t="s">
        <v>1303</v>
      </c>
    </row>
    <row r="1830" spans="1:6">
      <c r="A1830" s="44" t="s">
        <v>3056</v>
      </c>
      <c r="B1830" s="44" t="s">
        <v>1565</v>
      </c>
      <c r="C1830" s="44" t="s">
        <v>1305</v>
      </c>
      <c r="D1830" s="44" t="s">
        <v>1306</v>
      </c>
      <c r="E1830" s="38" t="s">
        <v>1307</v>
      </c>
      <c r="F1830" s="38" t="s">
        <v>1308</v>
      </c>
    </row>
    <row r="1831" spans="1:6">
      <c r="A1831" s="44" t="s">
        <v>3057</v>
      </c>
      <c r="B1831" s="44" t="s">
        <v>1429</v>
      </c>
      <c r="C1831" s="44" t="s">
        <v>1316</v>
      </c>
      <c r="D1831" s="44" t="s">
        <v>1317</v>
      </c>
      <c r="E1831" s="38" t="s">
        <v>1318</v>
      </c>
      <c r="F1831" s="38" t="s">
        <v>1319</v>
      </c>
    </row>
    <row r="1832" spans="1:6">
      <c r="A1832" s="44" t="s">
        <v>3058</v>
      </c>
      <c r="B1832" s="44" t="s">
        <v>1437</v>
      </c>
      <c r="C1832" s="44" t="s">
        <v>1392</v>
      </c>
      <c r="D1832" s="44" t="s">
        <v>1288</v>
      </c>
      <c r="E1832" s="38" t="s">
        <v>1289</v>
      </c>
      <c r="F1832" s="38" t="s">
        <v>1290</v>
      </c>
    </row>
    <row r="1833" spans="1:6">
      <c r="A1833" s="44" t="s">
        <v>3059</v>
      </c>
      <c r="B1833" s="44" t="s">
        <v>1324</v>
      </c>
      <c r="C1833" s="44" t="s">
        <v>1294</v>
      </c>
      <c r="D1833" s="44" t="s">
        <v>1295</v>
      </c>
      <c r="E1833" s="38" t="s">
        <v>1296</v>
      </c>
      <c r="F1833" s="38" t="s">
        <v>1297</v>
      </c>
    </row>
    <row r="1834" spans="1:6">
      <c r="A1834" s="44" t="s">
        <v>3060</v>
      </c>
      <c r="B1834" s="44" t="s">
        <v>1574</v>
      </c>
      <c r="C1834" s="44" t="s">
        <v>1316</v>
      </c>
      <c r="D1834" s="44" t="s">
        <v>1317</v>
      </c>
      <c r="E1834" s="38" t="s">
        <v>1318</v>
      </c>
      <c r="F1834" s="38" t="s">
        <v>1319</v>
      </c>
    </row>
    <row r="1835" spans="1:6">
      <c r="A1835" s="44" t="s">
        <v>3061</v>
      </c>
      <c r="B1835" s="44" t="s">
        <v>1385</v>
      </c>
      <c r="C1835" s="44" t="s">
        <v>1300</v>
      </c>
      <c r="D1835" s="44" t="s">
        <v>1301</v>
      </c>
      <c r="E1835" s="38" t="s">
        <v>1302</v>
      </c>
      <c r="F1835" s="38" t="s">
        <v>1303</v>
      </c>
    </row>
    <row r="1836" spans="1:6">
      <c r="A1836" s="44" t="s">
        <v>3062</v>
      </c>
      <c r="B1836" s="44" t="s">
        <v>1722</v>
      </c>
      <c r="C1836" s="44" t="s">
        <v>1300</v>
      </c>
      <c r="D1836" s="44" t="s">
        <v>1301</v>
      </c>
      <c r="E1836" s="38" t="s">
        <v>1302</v>
      </c>
      <c r="F1836" s="38" t="s">
        <v>1303</v>
      </c>
    </row>
    <row r="1837" spans="1:6">
      <c r="A1837" s="44" t="s">
        <v>3063</v>
      </c>
      <c r="B1837" s="44" t="s">
        <v>1627</v>
      </c>
      <c r="C1837" s="44" t="s">
        <v>1316</v>
      </c>
      <c r="D1837" s="44" t="s">
        <v>1317</v>
      </c>
      <c r="E1837" s="38" t="s">
        <v>1318</v>
      </c>
      <c r="F1837" s="38" t="s">
        <v>1319</v>
      </c>
    </row>
    <row r="1838" spans="1:6">
      <c r="A1838" s="44" t="s">
        <v>3064</v>
      </c>
      <c r="B1838" s="44" t="s">
        <v>1341</v>
      </c>
      <c r="C1838" s="44" t="s">
        <v>1330</v>
      </c>
      <c r="D1838" s="44" t="s">
        <v>1282</v>
      </c>
      <c r="E1838" s="38" t="s">
        <v>1283</v>
      </c>
      <c r="F1838" s="38" t="s">
        <v>1284</v>
      </c>
    </row>
    <row r="1839" spans="1:6">
      <c r="A1839" s="44" t="s">
        <v>1065</v>
      </c>
      <c r="B1839" s="44" t="s">
        <v>1427</v>
      </c>
      <c r="C1839" s="44" t="s">
        <v>1287</v>
      </c>
      <c r="D1839" s="44" t="s">
        <v>1288</v>
      </c>
      <c r="E1839" s="38" t="s">
        <v>1289</v>
      </c>
      <c r="F1839" s="38" t="s">
        <v>1290</v>
      </c>
    </row>
    <row r="1840" spans="1:6">
      <c r="A1840" s="44" t="s">
        <v>3065</v>
      </c>
      <c r="B1840" s="44" t="s">
        <v>1427</v>
      </c>
      <c r="C1840" s="44" t="s">
        <v>1287</v>
      </c>
      <c r="D1840" s="44" t="s">
        <v>1288</v>
      </c>
      <c r="E1840" s="38" t="s">
        <v>1289</v>
      </c>
      <c r="F1840" s="38" t="s">
        <v>1290</v>
      </c>
    </row>
    <row r="1841" spans="1:6">
      <c r="A1841" s="44" t="s">
        <v>3066</v>
      </c>
      <c r="B1841" s="44" t="s">
        <v>1324</v>
      </c>
      <c r="C1841" s="44" t="s">
        <v>1294</v>
      </c>
      <c r="D1841" s="44" t="s">
        <v>1295</v>
      </c>
      <c r="E1841" s="38" t="s">
        <v>1296</v>
      </c>
      <c r="F1841" s="38" t="s">
        <v>1297</v>
      </c>
    </row>
    <row r="1842" spans="1:6">
      <c r="A1842" s="44" t="s">
        <v>3067</v>
      </c>
      <c r="B1842" s="44" t="s">
        <v>1554</v>
      </c>
      <c r="C1842" s="44" t="s">
        <v>1316</v>
      </c>
      <c r="D1842" s="44" t="s">
        <v>1317</v>
      </c>
      <c r="E1842" s="38" t="s">
        <v>1318</v>
      </c>
      <c r="F1842" s="38" t="s">
        <v>1319</v>
      </c>
    </row>
    <row r="1843" spans="1:6">
      <c r="A1843" s="44" t="s">
        <v>3068</v>
      </c>
      <c r="B1843" s="44" t="s">
        <v>1554</v>
      </c>
      <c r="C1843" s="44" t="s">
        <v>1316</v>
      </c>
      <c r="D1843" s="44" t="s">
        <v>1317</v>
      </c>
      <c r="E1843" s="38" t="s">
        <v>1318</v>
      </c>
      <c r="F1843" s="38" t="s">
        <v>1319</v>
      </c>
    </row>
    <row r="1844" spans="1:6">
      <c r="A1844" s="44" t="s">
        <v>3069</v>
      </c>
      <c r="B1844" s="44" t="s">
        <v>1347</v>
      </c>
      <c r="C1844" s="44" t="s">
        <v>1348</v>
      </c>
      <c r="D1844" s="44" t="s">
        <v>1295</v>
      </c>
      <c r="E1844" s="38" t="s">
        <v>1296</v>
      </c>
      <c r="F1844" s="38" t="s">
        <v>1297</v>
      </c>
    </row>
    <row r="1845" spans="1:6">
      <c r="A1845" s="44" t="s">
        <v>3070</v>
      </c>
      <c r="B1845" s="44" t="s">
        <v>1554</v>
      </c>
      <c r="C1845" s="44" t="s">
        <v>1316</v>
      </c>
      <c r="D1845" s="44" t="s">
        <v>1317</v>
      </c>
      <c r="E1845" s="38" t="s">
        <v>1318</v>
      </c>
      <c r="F1845" s="38" t="s">
        <v>1319</v>
      </c>
    </row>
    <row r="1846" spans="1:6">
      <c r="A1846" s="44" t="s">
        <v>3071</v>
      </c>
      <c r="B1846" s="44" t="s">
        <v>1495</v>
      </c>
      <c r="C1846" s="44" t="s">
        <v>1281</v>
      </c>
      <c r="D1846" s="44" t="s">
        <v>1282</v>
      </c>
      <c r="E1846" s="38" t="s">
        <v>1283</v>
      </c>
      <c r="F1846" s="38" t="s">
        <v>1284</v>
      </c>
    </row>
    <row r="1847" spans="1:6">
      <c r="A1847" s="44" t="s">
        <v>3072</v>
      </c>
      <c r="B1847" s="44" t="s">
        <v>1382</v>
      </c>
      <c r="C1847" s="44" t="s">
        <v>1311</v>
      </c>
      <c r="D1847" s="44" t="s">
        <v>1301</v>
      </c>
      <c r="E1847" s="38" t="s">
        <v>1302</v>
      </c>
      <c r="F1847" s="38" t="s">
        <v>1303</v>
      </c>
    </row>
    <row r="1848" spans="1:6">
      <c r="A1848" s="44" t="s">
        <v>3073</v>
      </c>
      <c r="B1848" s="44" t="s">
        <v>1382</v>
      </c>
      <c r="C1848" s="44" t="s">
        <v>1311</v>
      </c>
      <c r="D1848" s="44" t="s">
        <v>1301</v>
      </c>
      <c r="E1848" s="38" t="s">
        <v>1302</v>
      </c>
      <c r="F1848" s="38" t="s">
        <v>1303</v>
      </c>
    </row>
    <row r="1849" spans="1:6">
      <c r="A1849" s="44" t="s">
        <v>3074</v>
      </c>
      <c r="B1849" s="44" t="s">
        <v>1324</v>
      </c>
      <c r="C1849" s="44" t="s">
        <v>1294</v>
      </c>
      <c r="D1849" s="44" t="s">
        <v>1295</v>
      </c>
      <c r="E1849" s="38" t="s">
        <v>1296</v>
      </c>
      <c r="F1849" s="38" t="s">
        <v>1297</v>
      </c>
    </row>
    <row r="1850" spans="1:6">
      <c r="A1850" s="44" t="s">
        <v>3075</v>
      </c>
      <c r="B1850" s="44" t="s">
        <v>1551</v>
      </c>
      <c r="C1850" s="44" t="s">
        <v>1311</v>
      </c>
      <c r="D1850" s="44" t="s">
        <v>1301</v>
      </c>
      <c r="E1850" s="38" t="s">
        <v>1302</v>
      </c>
      <c r="F1850" s="38" t="s">
        <v>1303</v>
      </c>
    </row>
    <row r="1851" spans="1:6">
      <c r="A1851" s="44" t="s">
        <v>3076</v>
      </c>
      <c r="B1851" s="44" t="s">
        <v>1420</v>
      </c>
      <c r="C1851" s="44" t="s">
        <v>1316</v>
      </c>
      <c r="D1851" s="44" t="s">
        <v>1317</v>
      </c>
      <c r="E1851" s="38" t="s">
        <v>1318</v>
      </c>
      <c r="F1851" s="38" t="s">
        <v>1319</v>
      </c>
    </row>
    <row r="1852" spans="1:6">
      <c r="A1852" s="44" t="s">
        <v>3077</v>
      </c>
      <c r="B1852" s="44" t="s">
        <v>1359</v>
      </c>
      <c r="C1852" s="44" t="s">
        <v>1311</v>
      </c>
      <c r="D1852" s="44" t="s">
        <v>1301</v>
      </c>
      <c r="E1852" s="38" t="s">
        <v>1302</v>
      </c>
      <c r="F1852" s="38" t="s">
        <v>1303</v>
      </c>
    </row>
    <row r="1853" spans="1:6">
      <c r="A1853" s="44" t="s">
        <v>1068</v>
      </c>
      <c r="B1853" s="44" t="s">
        <v>1280</v>
      </c>
      <c r="C1853" s="44" t="s">
        <v>1281</v>
      </c>
      <c r="D1853" s="44" t="s">
        <v>1282</v>
      </c>
      <c r="E1853" s="38" t="s">
        <v>1283</v>
      </c>
      <c r="F1853" s="38" t="s">
        <v>1284</v>
      </c>
    </row>
    <row r="1854" spans="1:6">
      <c r="A1854" s="44" t="s">
        <v>3078</v>
      </c>
      <c r="B1854" s="44" t="s">
        <v>1397</v>
      </c>
      <c r="C1854" s="44" t="s">
        <v>1300</v>
      </c>
      <c r="D1854" s="44" t="s">
        <v>1301</v>
      </c>
      <c r="E1854" s="38" t="s">
        <v>1302</v>
      </c>
      <c r="F1854" s="38" t="s">
        <v>1303</v>
      </c>
    </row>
    <row r="1855" spans="1:6">
      <c r="A1855" s="44" t="s">
        <v>3079</v>
      </c>
      <c r="B1855" s="44" t="s">
        <v>1324</v>
      </c>
      <c r="C1855" s="44" t="s">
        <v>1294</v>
      </c>
      <c r="D1855" s="44" t="s">
        <v>1295</v>
      </c>
      <c r="E1855" s="38" t="s">
        <v>1296</v>
      </c>
      <c r="F1855" s="38" t="s">
        <v>1297</v>
      </c>
    </row>
    <row r="1856" spans="1:6">
      <c r="A1856" s="44" t="s">
        <v>1071</v>
      </c>
      <c r="B1856" s="44" t="s">
        <v>1315</v>
      </c>
      <c r="C1856" s="44" t="s">
        <v>1316</v>
      </c>
      <c r="D1856" s="44" t="s">
        <v>1317</v>
      </c>
      <c r="E1856" s="38" t="s">
        <v>1318</v>
      </c>
      <c r="F1856" s="38" t="s">
        <v>1319</v>
      </c>
    </row>
    <row r="1857" spans="1:6">
      <c r="A1857" s="44" t="s">
        <v>3080</v>
      </c>
      <c r="B1857" s="44" t="s">
        <v>1350</v>
      </c>
      <c r="C1857" s="44" t="s">
        <v>1300</v>
      </c>
      <c r="D1857" s="44" t="s">
        <v>1301</v>
      </c>
      <c r="E1857" s="38" t="s">
        <v>1302</v>
      </c>
      <c r="F1857" s="38" t="s">
        <v>1303</v>
      </c>
    </row>
    <row r="1858" spans="1:6">
      <c r="A1858" s="44" t="s">
        <v>3081</v>
      </c>
      <c r="B1858" s="44" t="s">
        <v>1280</v>
      </c>
      <c r="C1858" s="44" t="s">
        <v>1281</v>
      </c>
      <c r="D1858" s="44" t="s">
        <v>1282</v>
      </c>
      <c r="E1858" s="38" t="s">
        <v>1283</v>
      </c>
      <c r="F1858" s="38" t="s">
        <v>1284</v>
      </c>
    </row>
    <row r="1859" spans="1:6">
      <c r="A1859" s="44" t="s">
        <v>3082</v>
      </c>
      <c r="B1859" s="44" t="s">
        <v>1437</v>
      </c>
      <c r="C1859" s="44" t="s">
        <v>1392</v>
      </c>
      <c r="D1859" s="44" t="s">
        <v>1288</v>
      </c>
      <c r="E1859" s="38" t="s">
        <v>1289</v>
      </c>
      <c r="F1859" s="38" t="s">
        <v>1290</v>
      </c>
    </row>
    <row r="1860" spans="1:6">
      <c r="A1860" s="44" t="s">
        <v>3083</v>
      </c>
      <c r="B1860" s="44" t="s">
        <v>1551</v>
      </c>
      <c r="C1860" s="44" t="s">
        <v>1311</v>
      </c>
      <c r="D1860" s="44" t="s">
        <v>1301</v>
      </c>
      <c r="E1860" s="38" t="s">
        <v>1302</v>
      </c>
      <c r="F1860" s="38" t="s">
        <v>1303</v>
      </c>
    </row>
    <row r="1861" spans="1:6">
      <c r="A1861" s="44" t="s">
        <v>1551</v>
      </c>
      <c r="B1861" s="44" t="s">
        <v>1551</v>
      </c>
      <c r="C1861" s="44" t="s">
        <v>1311</v>
      </c>
      <c r="D1861" s="44" t="s">
        <v>1301</v>
      </c>
      <c r="E1861" s="38" t="s">
        <v>1302</v>
      </c>
      <c r="F1861" s="38" t="s">
        <v>1303</v>
      </c>
    </row>
    <row r="1862" spans="1:6">
      <c r="A1862" s="44" t="s">
        <v>3084</v>
      </c>
      <c r="B1862" s="44" t="s">
        <v>1551</v>
      </c>
      <c r="C1862" s="44" t="s">
        <v>1311</v>
      </c>
      <c r="D1862" s="44" t="s">
        <v>1301</v>
      </c>
      <c r="E1862" s="38" t="s">
        <v>1302</v>
      </c>
      <c r="F1862" s="38" t="s">
        <v>1303</v>
      </c>
    </row>
    <row r="1863" spans="1:6">
      <c r="A1863" s="44" t="s">
        <v>3085</v>
      </c>
      <c r="B1863" s="44" t="s">
        <v>1280</v>
      </c>
      <c r="C1863" s="44" t="s">
        <v>1281</v>
      </c>
      <c r="D1863" s="44" t="s">
        <v>1282</v>
      </c>
      <c r="E1863" s="38" t="s">
        <v>1283</v>
      </c>
      <c r="F1863" s="38" t="s">
        <v>1284</v>
      </c>
    </row>
    <row r="1864" spans="1:6">
      <c r="A1864" s="44" t="s">
        <v>1073</v>
      </c>
      <c r="B1864" s="44" t="s">
        <v>1405</v>
      </c>
      <c r="C1864" s="44" t="s">
        <v>1294</v>
      </c>
      <c r="D1864" s="44" t="s">
        <v>1295</v>
      </c>
      <c r="E1864" s="38" t="s">
        <v>1296</v>
      </c>
      <c r="F1864" s="38" t="s">
        <v>1297</v>
      </c>
    </row>
    <row r="1865" spans="1:6">
      <c r="A1865" s="44" t="s">
        <v>3086</v>
      </c>
      <c r="B1865" s="44" t="s">
        <v>1339</v>
      </c>
      <c r="C1865" s="44" t="s">
        <v>1281</v>
      </c>
      <c r="D1865" s="44" t="s">
        <v>1282</v>
      </c>
      <c r="E1865" s="38" t="s">
        <v>1283</v>
      </c>
      <c r="F1865" s="38" t="s">
        <v>1284</v>
      </c>
    </row>
    <row r="1866" spans="1:6">
      <c r="A1866" s="44" t="s">
        <v>3087</v>
      </c>
      <c r="B1866" s="44" t="s">
        <v>1366</v>
      </c>
      <c r="C1866" s="44" t="s">
        <v>1327</v>
      </c>
      <c r="D1866" s="44" t="s">
        <v>1288</v>
      </c>
      <c r="E1866" s="38" t="s">
        <v>1289</v>
      </c>
      <c r="F1866" s="38" t="s">
        <v>1290</v>
      </c>
    </row>
    <row r="1867" spans="1:6">
      <c r="A1867" s="44" t="s">
        <v>3088</v>
      </c>
      <c r="B1867" s="44" t="s">
        <v>1420</v>
      </c>
      <c r="C1867" s="44" t="s">
        <v>1316</v>
      </c>
      <c r="D1867" s="44" t="s">
        <v>1317</v>
      </c>
      <c r="E1867" s="38" t="s">
        <v>1318</v>
      </c>
      <c r="F1867" s="38" t="s">
        <v>1319</v>
      </c>
    </row>
    <row r="1868" spans="1:6">
      <c r="A1868" s="44" t="s">
        <v>3089</v>
      </c>
      <c r="B1868" s="44" t="s">
        <v>1519</v>
      </c>
      <c r="C1868" s="44" t="s">
        <v>1327</v>
      </c>
      <c r="D1868" s="44" t="s">
        <v>1288</v>
      </c>
      <c r="E1868" s="38" t="s">
        <v>1289</v>
      </c>
      <c r="F1868" s="38" t="s">
        <v>1290</v>
      </c>
    </row>
    <row r="1869" spans="1:6">
      <c r="A1869" s="44" t="s">
        <v>1076</v>
      </c>
      <c r="B1869" s="44" t="s">
        <v>1076</v>
      </c>
      <c r="C1869" s="44" t="s">
        <v>1305</v>
      </c>
      <c r="D1869" s="44" t="s">
        <v>1306</v>
      </c>
      <c r="E1869" s="38" t="s">
        <v>1307</v>
      </c>
      <c r="F1869" s="38" t="s">
        <v>1308</v>
      </c>
    </row>
    <row r="1870" spans="1:6">
      <c r="A1870" s="44" t="s">
        <v>3090</v>
      </c>
      <c r="B1870" s="44" t="s">
        <v>1519</v>
      </c>
      <c r="C1870" s="44" t="s">
        <v>1327</v>
      </c>
      <c r="D1870" s="44" t="s">
        <v>1288</v>
      </c>
      <c r="E1870" s="38" t="s">
        <v>1289</v>
      </c>
      <c r="F1870" s="38" t="s">
        <v>1290</v>
      </c>
    </row>
    <row r="1871" spans="1:6">
      <c r="A1871" s="44" t="s">
        <v>3091</v>
      </c>
      <c r="B1871" s="44" t="s">
        <v>1482</v>
      </c>
      <c r="C1871" s="44" t="s">
        <v>1334</v>
      </c>
      <c r="D1871" s="44" t="s">
        <v>1295</v>
      </c>
      <c r="E1871" s="38" t="s">
        <v>1296</v>
      </c>
      <c r="F1871" s="38" t="s">
        <v>1297</v>
      </c>
    </row>
    <row r="1872" spans="1:6">
      <c r="A1872" s="44" t="s">
        <v>3092</v>
      </c>
      <c r="B1872" s="44" t="s">
        <v>1495</v>
      </c>
      <c r="C1872" s="44" t="s">
        <v>1281</v>
      </c>
      <c r="D1872" s="44" t="s">
        <v>1282</v>
      </c>
      <c r="E1872" s="38" t="s">
        <v>1283</v>
      </c>
      <c r="F1872" s="38" t="s">
        <v>1284</v>
      </c>
    </row>
    <row r="1873" spans="1:6">
      <c r="A1873" s="44" t="s">
        <v>3093</v>
      </c>
      <c r="B1873" s="44" t="s">
        <v>1448</v>
      </c>
      <c r="C1873" s="44" t="s">
        <v>1281</v>
      </c>
      <c r="D1873" s="44" t="s">
        <v>1282</v>
      </c>
      <c r="E1873" s="38" t="s">
        <v>1283</v>
      </c>
      <c r="F1873" s="38" t="s">
        <v>1284</v>
      </c>
    </row>
    <row r="1874" spans="1:6">
      <c r="A1874" s="44" t="s">
        <v>3094</v>
      </c>
      <c r="B1874" s="44" t="s">
        <v>1612</v>
      </c>
      <c r="C1874" s="44" t="s">
        <v>1294</v>
      </c>
      <c r="D1874" s="44" t="s">
        <v>1295</v>
      </c>
      <c r="E1874" s="38" t="s">
        <v>1296</v>
      </c>
      <c r="F1874" s="38" t="s">
        <v>1297</v>
      </c>
    </row>
    <row r="1875" spans="1:6">
      <c r="A1875" s="44" t="s">
        <v>3095</v>
      </c>
      <c r="B1875" s="44" t="s">
        <v>1339</v>
      </c>
      <c r="C1875" s="44" t="s">
        <v>1281</v>
      </c>
      <c r="D1875" s="44" t="s">
        <v>1282</v>
      </c>
      <c r="E1875" s="38" t="s">
        <v>1283</v>
      </c>
      <c r="F1875" s="38" t="s">
        <v>1284</v>
      </c>
    </row>
    <row r="1876" spans="1:6">
      <c r="A1876" s="44" t="s">
        <v>3096</v>
      </c>
      <c r="B1876" s="44" t="s">
        <v>1329</v>
      </c>
      <c r="C1876" s="44" t="s">
        <v>1330</v>
      </c>
      <c r="D1876" s="44" t="s">
        <v>1282</v>
      </c>
      <c r="E1876" s="38" t="s">
        <v>1283</v>
      </c>
      <c r="F1876" s="38" t="s">
        <v>1284</v>
      </c>
    </row>
    <row r="1877" spans="1:6">
      <c r="A1877" s="44" t="s">
        <v>3097</v>
      </c>
      <c r="B1877" s="44" t="s">
        <v>1399</v>
      </c>
      <c r="C1877" s="44" t="s">
        <v>1305</v>
      </c>
      <c r="D1877" s="44" t="s">
        <v>1306</v>
      </c>
      <c r="E1877" s="38" t="s">
        <v>1307</v>
      </c>
      <c r="F1877" s="38" t="s">
        <v>1308</v>
      </c>
    </row>
    <row r="1878" spans="1:6">
      <c r="A1878" s="44" t="s">
        <v>3098</v>
      </c>
      <c r="B1878" s="44" t="s">
        <v>1388</v>
      </c>
      <c r="C1878" s="44" t="s">
        <v>1389</v>
      </c>
      <c r="D1878" s="44" t="s">
        <v>1295</v>
      </c>
      <c r="E1878" s="38" t="s">
        <v>1296</v>
      </c>
      <c r="F1878" s="38" t="s">
        <v>1297</v>
      </c>
    </row>
    <row r="1879" spans="1:6">
      <c r="A1879" s="44" t="s">
        <v>3099</v>
      </c>
      <c r="B1879" s="44" t="s">
        <v>1493</v>
      </c>
      <c r="C1879" s="44" t="s">
        <v>1287</v>
      </c>
      <c r="D1879" s="44" t="s">
        <v>1288</v>
      </c>
      <c r="E1879" s="38" t="s">
        <v>1289</v>
      </c>
      <c r="F1879" s="38" t="s">
        <v>1290</v>
      </c>
    </row>
    <row r="1880" spans="1:6">
      <c r="A1880" s="44" t="s">
        <v>1293</v>
      </c>
      <c r="B1880" s="44" t="s">
        <v>1293</v>
      </c>
      <c r="C1880" s="44" t="s">
        <v>1294</v>
      </c>
      <c r="D1880" s="44" t="s">
        <v>1295</v>
      </c>
      <c r="E1880" s="38" t="s">
        <v>1296</v>
      </c>
      <c r="F1880" s="38" t="s">
        <v>1297</v>
      </c>
    </row>
    <row r="1881" spans="1:6">
      <c r="A1881" s="44" t="s">
        <v>3100</v>
      </c>
      <c r="B1881" s="44" t="s">
        <v>1437</v>
      </c>
      <c r="C1881" s="44" t="s">
        <v>1392</v>
      </c>
      <c r="D1881" s="44" t="s">
        <v>1288</v>
      </c>
      <c r="E1881" s="38" t="s">
        <v>1289</v>
      </c>
      <c r="F1881" s="38" t="s">
        <v>1290</v>
      </c>
    </row>
    <row r="1882" spans="1:6">
      <c r="A1882" s="44" t="s">
        <v>3101</v>
      </c>
      <c r="B1882" s="44" t="s">
        <v>1712</v>
      </c>
      <c r="C1882" s="44" t="s">
        <v>1322</v>
      </c>
      <c r="D1882" s="44" t="s">
        <v>1306</v>
      </c>
      <c r="E1882" s="38" t="s">
        <v>1307</v>
      </c>
      <c r="F1882" s="38" t="s">
        <v>1308</v>
      </c>
    </row>
    <row r="1883" spans="1:6">
      <c r="A1883" s="44" t="s">
        <v>3102</v>
      </c>
      <c r="B1883" s="44" t="s">
        <v>1712</v>
      </c>
      <c r="C1883" s="44" t="s">
        <v>1322</v>
      </c>
      <c r="D1883" s="44" t="s">
        <v>1306</v>
      </c>
      <c r="E1883" s="38" t="s">
        <v>1307</v>
      </c>
      <c r="F1883" s="38" t="s">
        <v>1308</v>
      </c>
    </row>
    <row r="1884" spans="1:6">
      <c r="A1884" s="44" t="s">
        <v>3103</v>
      </c>
      <c r="B1884" s="44" t="s">
        <v>1341</v>
      </c>
      <c r="C1884" s="44" t="s">
        <v>1330</v>
      </c>
      <c r="D1884" s="44" t="s">
        <v>1282</v>
      </c>
      <c r="E1884" s="38" t="s">
        <v>1283</v>
      </c>
      <c r="F1884" s="38" t="s">
        <v>1284</v>
      </c>
    </row>
    <row r="1885" spans="1:6">
      <c r="A1885" s="44" t="s">
        <v>3104</v>
      </c>
      <c r="B1885" s="44" t="s">
        <v>1343</v>
      </c>
      <c r="C1885" s="44" t="s">
        <v>1334</v>
      </c>
      <c r="D1885" s="44" t="s">
        <v>1295</v>
      </c>
      <c r="E1885" s="38" t="s">
        <v>1296</v>
      </c>
      <c r="F1885" s="38" t="s">
        <v>1297</v>
      </c>
    </row>
    <row r="1886" spans="1:6">
      <c r="A1886" s="44" t="s">
        <v>3105</v>
      </c>
      <c r="B1886" s="44" t="s">
        <v>1391</v>
      </c>
      <c r="C1886" s="44" t="s">
        <v>1392</v>
      </c>
      <c r="D1886" s="44" t="s">
        <v>1288</v>
      </c>
      <c r="E1886" s="38" t="s">
        <v>1289</v>
      </c>
      <c r="F1886" s="38" t="s">
        <v>1290</v>
      </c>
    </row>
    <row r="1887" spans="1:6">
      <c r="A1887" s="44" t="s">
        <v>3106</v>
      </c>
      <c r="B1887" s="44" t="s">
        <v>1454</v>
      </c>
      <c r="C1887" s="44" t="s">
        <v>1392</v>
      </c>
      <c r="D1887" s="44" t="s">
        <v>1288</v>
      </c>
      <c r="E1887" s="38" t="s">
        <v>1289</v>
      </c>
      <c r="F1887" s="38" t="s">
        <v>1290</v>
      </c>
    </row>
    <row r="1888" spans="1:6">
      <c r="A1888" s="44" t="s">
        <v>3107</v>
      </c>
      <c r="B1888" s="44" t="s">
        <v>1457</v>
      </c>
      <c r="C1888" s="44" t="s">
        <v>1330</v>
      </c>
      <c r="D1888" s="44" t="s">
        <v>1282</v>
      </c>
      <c r="E1888" s="38" t="s">
        <v>1283</v>
      </c>
      <c r="F1888" s="38" t="s">
        <v>1284</v>
      </c>
    </row>
    <row r="1889" spans="1:6">
      <c r="A1889" s="44" t="s">
        <v>3108</v>
      </c>
      <c r="B1889" s="44" t="s">
        <v>1416</v>
      </c>
      <c r="C1889" s="44" t="s">
        <v>1327</v>
      </c>
      <c r="D1889" s="44" t="s">
        <v>1288</v>
      </c>
      <c r="E1889" s="38" t="s">
        <v>1289</v>
      </c>
      <c r="F1889" s="38" t="s">
        <v>1290</v>
      </c>
    </row>
    <row r="1890" spans="1:6">
      <c r="A1890" s="44" t="s">
        <v>3109</v>
      </c>
      <c r="B1890" s="44" t="s">
        <v>1416</v>
      </c>
      <c r="C1890" s="44" t="s">
        <v>1327</v>
      </c>
      <c r="D1890" s="44" t="s">
        <v>1288</v>
      </c>
      <c r="E1890" s="38" t="s">
        <v>1289</v>
      </c>
      <c r="F1890" s="38" t="s">
        <v>1290</v>
      </c>
    </row>
    <row r="1891" spans="1:6">
      <c r="A1891" s="44" t="s">
        <v>3110</v>
      </c>
      <c r="B1891" s="44" t="s">
        <v>1482</v>
      </c>
      <c r="C1891" s="44" t="s">
        <v>1334</v>
      </c>
      <c r="D1891" s="44" t="s">
        <v>1295</v>
      </c>
      <c r="E1891" s="38" t="s">
        <v>1296</v>
      </c>
      <c r="F1891" s="38" t="s">
        <v>1297</v>
      </c>
    </row>
    <row r="1892" spans="1:6">
      <c r="A1892" s="44" t="s">
        <v>3111</v>
      </c>
      <c r="B1892" s="44" t="s">
        <v>1347</v>
      </c>
      <c r="C1892" s="44" t="s">
        <v>1348</v>
      </c>
      <c r="D1892" s="44" t="s">
        <v>1295</v>
      </c>
      <c r="E1892" s="38" t="s">
        <v>1296</v>
      </c>
      <c r="F1892" s="38" t="s">
        <v>1297</v>
      </c>
    </row>
    <row r="1893" spans="1:6">
      <c r="A1893" s="44" t="s">
        <v>3112</v>
      </c>
      <c r="B1893" s="44" t="s">
        <v>1366</v>
      </c>
      <c r="C1893" s="44" t="s">
        <v>1327</v>
      </c>
      <c r="D1893" s="44" t="s">
        <v>1288</v>
      </c>
      <c r="E1893" s="38" t="s">
        <v>1289</v>
      </c>
      <c r="F1893" s="38" t="s">
        <v>1290</v>
      </c>
    </row>
    <row r="1894" spans="1:6">
      <c r="A1894" s="44" t="s">
        <v>3113</v>
      </c>
      <c r="B1894" s="44" t="s">
        <v>1565</v>
      </c>
      <c r="C1894" s="44" t="s">
        <v>1305</v>
      </c>
      <c r="D1894" s="44" t="s">
        <v>1306</v>
      </c>
      <c r="E1894" s="38" t="s">
        <v>1307</v>
      </c>
      <c r="F1894" s="38" t="s">
        <v>1308</v>
      </c>
    </row>
    <row r="1895" spans="1:6">
      <c r="A1895" s="44" t="s">
        <v>3114</v>
      </c>
      <c r="B1895" s="44" t="s">
        <v>1587</v>
      </c>
      <c r="C1895" s="44" t="s">
        <v>1389</v>
      </c>
      <c r="D1895" s="44" t="s">
        <v>1295</v>
      </c>
      <c r="E1895" s="38" t="s">
        <v>1296</v>
      </c>
      <c r="F1895" s="38" t="s">
        <v>1297</v>
      </c>
    </row>
    <row r="1896" spans="1:6">
      <c r="A1896" s="44" t="s">
        <v>3115</v>
      </c>
      <c r="B1896" s="44" t="s">
        <v>1519</v>
      </c>
      <c r="C1896" s="44" t="s">
        <v>1327</v>
      </c>
      <c r="D1896" s="44" t="s">
        <v>1288</v>
      </c>
      <c r="E1896" s="38" t="s">
        <v>1289</v>
      </c>
      <c r="F1896" s="38" t="s">
        <v>1290</v>
      </c>
    </row>
    <row r="1897" spans="1:6">
      <c r="A1897" s="44" t="s">
        <v>3116</v>
      </c>
      <c r="B1897" s="44" t="s">
        <v>1393</v>
      </c>
      <c r="C1897" s="44" t="s">
        <v>1311</v>
      </c>
      <c r="D1897" s="44" t="s">
        <v>1301</v>
      </c>
      <c r="E1897" s="38" t="s">
        <v>1302</v>
      </c>
      <c r="F1897" s="38" t="s">
        <v>1303</v>
      </c>
    </row>
    <row r="1898" spans="1:6">
      <c r="A1898" s="44" t="s">
        <v>3117</v>
      </c>
      <c r="B1898" s="44" t="s">
        <v>1429</v>
      </c>
      <c r="C1898" s="44" t="s">
        <v>1316</v>
      </c>
      <c r="D1898" s="44" t="s">
        <v>1317</v>
      </c>
      <c r="E1898" s="38" t="s">
        <v>1318</v>
      </c>
      <c r="F1898" s="38" t="s">
        <v>1319</v>
      </c>
    </row>
    <row r="1899" spans="1:6">
      <c r="A1899" s="44" t="s">
        <v>3118</v>
      </c>
      <c r="B1899" s="44" t="s">
        <v>1448</v>
      </c>
      <c r="C1899" s="44" t="s">
        <v>1281</v>
      </c>
      <c r="D1899" s="44" t="s">
        <v>1282</v>
      </c>
      <c r="E1899" s="38" t="s">
        <v>1283</v>
      </c>
      <c r="F1899" s="38" t="s">
        <v>1284</v>
      </c>
    </row>
    <row r="1900" spans="1:6">
      <c r="A1900" s="44" t="s">
        <v>3119</v>
      </c>
      <c r="B1900" s="44" t="s">
        <v>1445</v>
      </c>
      <c r="C1900" s="44" t="s">
        <v>1294</v>
      </c>
      <c r="D1900" s="44" t="s">
        <v>1295</v>
      </c>
      <c r="E1900" s="38" t="s">
        <v>1296</v>
      </c>
      <c r="F1900" s="38" t="s">
        <v>1297</v>
      </c>
    </row>
    <row r="1901" spans="1:6">
      <c r="A1901" s="44" t="s">
        <v>3120</v>
      </c>
      <c r="B1901" s="44" t="s">
        <v>1478</v>
      </c>
      <c r="C1901" s="44" t="s">
        <v>1294</v>
      </c>
      <c r="D1901" s="44" t="s">
        <v>1295</v>
      </c>
      <c r="E1901" s="38" t="s">
        <v>1296</v>
      </c>
      <c r="F1901" s="38" t="s">
        <v>1297</v>
      </c>
    </row>
    <row r="1902" spans="1:6">
      <c r="A1902" s="44" t="s">
        <v>3121</v>
      </c>
      <c r="B1902" s="44" t="s">
        <v>1429</v>
      </c>
      <c r="C1902" s="44" t="s">
        <v>1316</v>
      </c>
      <c r="D1902" s="44" t="s">
        <v>1317</v>
      </c>
      <c r="E1902" s="38" t="s">
        <v>1318</v>
      </c>
      <c r="F1902" s="38" t="s">
        <v>1319</v>
      </c>
    </row>
    <row r="1903" spans="1:6">
      <c r="A1903" s="44" t="s">
        <v>3122</v>
      </c>
      <c r="B1903" s="44" t="s">
        <v>1359</v>
      </c>
      <c r="C1903" s="44" t="s">
        <v>1311</v>
      </c>
      <c r="D1903" s="44" t="s">
        <v>1301</v>
      </c>
      <c r="E1903" s="38" t="s">
        <v>1302</v>
      </c>
      <c r="F1903" s="38" t="s">
        <v>1303</v>
      </c>
    </row>
    <row r="1904" spans="1:6">
      <c r="A1904" s="44" t="s">
        <v>3123</v>
      </c>
      <c r="B1904" s="44" t="s">
        <v>1341</v>
      </c>
      <c r="C1904" s="44" t="s">
        <v>1330</v>
      </c>
      <c r="D1904" s="44" t="s">
        <v>1282</v>
      </c>
      <c r="E1904" s="38" t="s">
        <v>1283</v>
      </c>
      <c r="F1904" s="38" t="s">
        <v>1284</v>
      </c>
    </row>
    <row r="1905" spans="1:6">
      <c r="A1905" s="44" t="s">
        <v>3124</v>
      </c>
      <c r="B1905" s="44" t="s">
        <v>1612</v>
      </c>
      <c r="C1905" s="44" t="s">
        <v>1294</v>
      </c>
      <c r="D1905" s="44" t="s">
        <v>1295</v>
      </c>
      <c r="E1905" s="38" t="s">
        <v>1296</v>
      </c>
      <c r="F1905" s="38" t="s">
        <v>1297</v>
      </c>
    </row>
    <row r="1906" spans="1:6">
      <c r="A1906" s="44" t="s">
        <v>3125</v>
      </c>
      <c r="B1906" s="44" t="s">
        <v>1553</v>
      </c>
      <c r="C1906" s="44" t="s">
        <v>1300</v>
      </c>
      <c r="D1906" s="44" t="s">
        <v>1301</v>
      </c>
      <c r="E1906" s="38" t="s">
        <v>1302</v>
      </c>
      <c r="F1906" s="38" t="s">
        <v>1303</v>
      </c>
    </row>
    <row r="1907" spans="1:6">
      <c r="A1907" s="44" t="s">
        <v>3126</v>
      </c>
      <c r="B1907" s="44" t="s">
        <v>1329</v>
      </c>
      <c r="C1907" s="44" t="s">
        <v>1330</v>
      </c>
      <c r="D1907" s="44" t="s">
        <v>1282</v>
      </c>
      <c r="E1907" s="38" t="s">
        <v>1283</v>
      </c>
      <c r="F1907" s="38" t="s">
        <v>1284</v>
      </c>
    </row>
    <row r="1908" spans="1:6">
      <c r="A1908" s="44" t="s">
        <v>3127</v>
      </c>
      <c r="B1908" s="44" t="s">
        <v>1388</v>
      </c>
      <c r="C1908" s="44" t="s">
        <v>1389</v>
      </c>
      <c r="D1908" s="44" t="s">
        <v>1295</v>
      </c>
      <c r="E1908" s="38" t="s">
        <v>1296</v>
      </c>
      <c r="F1908" s="38" t="s">
        <v>1297</v>
      </c>
    </row>
    <row r="1909" spans="1:6">
      <c r="A1909" s="44" t="s">
        <v>3128</v>
      </c>
      <c r="B1909" s="44" t="s">
        <v>1341</v>
      </c>
      <c r="C1909" s="44" t="s">
        <v>1330</v>
      </c>
      <c r="D1909" s="44" t="s">
        <v>1282</v>
      </c>
      <c r="E1909" s="38" t="s">
        <v>1283</v>
      </c>
      <c r="F1909" s="38" t="s">
        <v>1284</v>
      </c>
    </row>
    <row r="1910" spans="1:6">
      <c r="A1910" s="44" t="s">
        <v>3129</v>
      </c>
      <c r="B1910" s="44" t="s">
        <v>1343</v>
      </c>
      <c r="C1910" s="44" t="s">
        <v>1334</v>
      </c>
      <c r="D1910" s="44" t="s">
        <v>1295</v>
      </c>
      <c r="E1910" s="38" t="s">
        <v>1296</v>
      </c>
      <c r="F1910" s="38" t="s">
        <v>1297</v>
      </c>
    </row>
    <row r="1911" spans="1:6">
      <c r="A1911" s="44" t="s">
        <v>1079</v>
      </c>
      <c r="B1911" s="44" t="s">
        <v>1668</v>
      </c>
      <c r="C1911" s="44" t="s">
        <v>1300</v>
      </c>
      <c r="D1911" s="44" t="s">
        <v>1301</v>
      </c>
      <c r="E1911" s="38" t="s">
        <v>1302</v>
      </c>
      <c r="F1911" s="38" t="s">
        <v>1303</v>
      </c>
    </row>
    <row r="1912" spans="1:6">
      <c r="A1912" s="44" t="s">
        <v>3130</v>
      </c>
      <c r="B1912" s="44" t="s">
        <v>1668</v>
      </c>
      <c r="C1912" s="44" t="s">
        <v>1300</v>
      </c>
      <c r="D1912" s="44" t="s">
        <v>1301</v>
      </c>
      <c r="E1912" s="38" t="s">
        <v>1302</v>
      </c>
      <c r="F1912" s="38" t="s">
        <v>1303</v>
      </c>
    </row>
    <row r="1913" spans="1:6">
      <c r="A1913" s="44" t="s">
        <v>3131</v>
      </c>
      <c r="B1913" s="44" t="s">
        <v>1405</v>
      </c>
      <c r="C1913" s="44" t="s">
        <v>1294</v>
      </c>
      <c r="D1913" s="44" t="s">
        <v>1295</v>
      </c>
      <c r="E1913" s="38" t="s">
        <v>1296</v>
      </c>
      <c r="F1913" s="38" t="s">
        <v>1297</v>
      </c>
    </row>
    <row r="1914" spans="1:6">
      <c r="A1914" s="44" t="s">
        <v>3132</v>
      </c>
      <c r="B1914" s="44" t="s">
        <v>1341</v>
      </c>
      <c r="C1914" s="44" t="s">
        <v>1330</v>
      </c>
      <c r="D1914" s="44" t="s">
        <v>1282</v>
      </c>
      <c r="E1914" s="38" t="s">
        <v>1283</v>
      </c>
      <c r="F1914" s="38" t="s">
        <v>1284</v>
      </c>
    </row>
    <row r="1915" spans="1:6">
      <c r="A1915" s="44" t="s">
        <v>3133</v>
      </c>
      <c r="B1915" s="44" t="s">
        <v>1587</v>
      </c>
      <c r="C1915" s="44" t="s">
        <v>1389</v>
      </c>
      <c r="D1915" s="44" t="s">
        <v>1295</v>
      </c>
      <c r="E1915" s="38" t="s">
        <v>1296</v>
      </c>
      <c r="F1915" s="38" t="s">
        <v>1297</v>
      </c>
    </row>
    <row r="1916" spans="1:6">
      <c r="A1916" s="44" t="s">
        <v>3134</v>
      </c>
      <c r="B1916" s="44" t="s">
        <v>1587</v>
      </c>
      <c r="C1916" s="44" t="s">
        <v>1389</v>
      </c>
      <c r="D1916" s="44" t="s">
        <v>1295</v>
      </c>
      <c r="E1916" s="38" t="s">
        <v>1296</v>
      </c>
      <c r="F1916" s="38" t="s">
        <v>1297</v>
      </c>
    </row>
    <row r="1917" spans="1:6">
      <c r="A1917" s="44" t="s">
        <v>3135</v>
      </c>
      <c r="B1917" s="44" t="s">
        <v>1774</v>
      </c>
      <c r="C1917" s="44" t="s">
        <v>1311</v>
      </c>
      <c r="D1917" s="44" t="s">
        <v>1301</v>
      </c>
      <c r="E1917" s="38" t="s">
        <v>1302</v>
      </c>
      <c r="F1917" s="38" t="s">
        <v>1303</v>
      </c>
    </row>
    <row r="1918" spans="1:6">
      <c r="A1918" s="44" t="s">
        <v>3136</v>
      </c>
      <c r="B1918" s="44" t="s">
        <v>1329</v>
      </c>
      <c r="C1918" s="44" t="s">
        <v>1330</v>
      </c>
      <c r="D1918" s="44" t="s">
        <v>1282</v>
      </c>
      <c r="E1918" s="38" t="s">
        <v>1283</v>
      </c>
      <c r="F1918" s="38" t="s">
        <v>1284</v>
      </c>
    </row>
    <row r="1919" spans="1:6">
      <c r="A1919" s="44" t="s">
        <v>3137</v>
      </c>
      <c r="B1919" s="44" t="s">
        <v>1517</v>
      </c>
      <c r="C1919" s="44" t="s">
        <v>1334</v>
      </c>
      <c r="D1919" s="44" t="s">
        <v>1295</v>
      </c>
      <c r="E1919" s="38" t="s">
        <v>1296</v>
      </c>
      <c r="F1919" s="38" t="s">
        <v>1297</v>
      </c>
    </row>
    <row r="1920" spans="1:6">
      <c r="A1920" s="44" t="s">
        <v>3138</v>
      </c>
      <c r="B1920" s="44" t="s">
        <v>1587</v>
      </c>
      <c r="C1920" s="44" t="s">
        <v>1389</v>
      </c>
      <c r="D1920" s="44" t="s">
        <v>1295</v>
      </c>
      <c r="E1920" s="38" t="s">
        <v>1296</v>
      </c>
      <c r="F1920" s="38" t="s">
        <v>1297</v>
      </c>
    </row>
    <row r="1921" spans="1:6">
      <c r="A1921" s="44" t="s">
        <v>3139</v>
      </c>
      <c r="B1921" s="44" t="s">
        <v>1478</v>
      </c>
      <c r="C1921" s="44" t="s">
        <v>1294</v>
      </c>
      <c r="D1921" s="44" t="s">
        <v>1295</v>
      </c>
      <c r="E1921" s="38" t="s">
        <v>1296</v>
      </c>
      <c r="F1921" s="38" t="s">
        <v>1297</v>
      </c>
    </row>
    <row r="1922" spans="1:6">
      <c r="A1922" s="44" t="s">
        <v>3140</v>
      </c>
      <c r="B1922" s="44" t="s">
        <v>1341</v>
      </c>
      <c r="C1922" s="44" t="s">
        <v>1330</v>
      </c>
      <c r="D1922" s="44" t="s">
        <v>1282</v>
      </c>
      <c r="E1922" s="38" t="s">
        <v>1283</v>
      </c>
      <c r="F1922" s="38" t="s">
        <v>1284</v>
      </c>
    </row>
    <row r="1923" spans="1:6">
      <c r="A1923" s="44" t="s">
        <v>3141</v>
      </c>
      <c r="B1923" s="44" t="s">
        <v>1385</v>
      </c>
      <c r="C1923" s="44" t="s">
        <v>1300</v>
      </c>
      <c r="D1923" s="44" t="s">
        <v>1301</v>
      </c>
      <c r="E1923" s="38" t="s">
        <v>1302</v>
      </c>
      <c r="F1923" s="38" t="s">
        <v>1303</v>
      </c>
    </row>
    <row r="1924" spans="1:6">
      <c r="A1924" s="44" t="s">
        <v>3142</v>
      </c>
      <c r="B1924" s="44" t="s">
        <v>1427</v>
      </c>
      <c r="C1924" s="44" t="s">
        <v>1287</v>
      </c>
      <c r="D1924" s="44" t="s">
        <v>1288</v>
      </c>
      <c r="E1924" s="38" t="s">
        <v>1289</v>
      </c>
      <c r="F1924" s="38" t="s">
        <v>1290</v>
      </c>
    </row>
    <row r="1925" spans="1:6">
      <c r="A1925" s="44" t="s">
        <v>3143</v>
      </c>
      <c r="B1925" s="44" t="s">
        <v>1397</v>
      </c>
      <c r="C1925" s="44" t="s">
        <v>1300</v>
      </c>
      <c r="D1925" s="44" t="s">
        <v>1301</v>
      </c>
      <c r="E1925" s="38" t="s">
        <v>1302</v>
      </c>
      <c r="F1925" s="38" t="s">
        <v>1303</v>
      </c>
    </row>
    <row r="1926" spans="1:6">
      <c r="A1926" s="44" t="s">
        <v>3144</v>
      </c>
      <c r="B1926" s="44" t="s">
        <v>1445</v>
      </c>
      <c r="C1926" s="44" t="s">
        <v>1294</v>
      </c>
      <c r="D1926" s="44" t="s">
        <v>1295</v>
      </c>
      <c r="E1926" s="38" t="s">
        <v>1296</v>
      </c>
      <c r="F1926" s="38" t="s">
        <v>1297</v>
      </c>
    </row>
    <row r="1927" spans="1:6">
      <c r="A1927" s="44" t="s">
        <v>3145</v>
      </c>
      <c r="B1927" s="44" t="s">
        <v>1280</v>
      </c>
      <c r="C1927" s="44" t="s">
        <v>1281</v>
      </c>
      <c r="D1927" s="44" t="s">
        <v>1282</v>
      </c>
      <c r="E1927" s="38" t="s">
        <v>1283</v>
      </c>
      <c r="F1927" s="38" t="s">
        <v>1284</v>
      </c>
    </row>
    <row r="1928" spans="1:6">
      <c r="A1928" s="44" t="s">
        <v>3146</v>
      </c>
      <c r="B1928" s="44" t="s">
        <v>1574</v>
      </c>
      <c r="C1928" s="44" t="s">
        <v>1316</v>
      </c>
      <c r="D1928" s="44" t="s">
        <v>1317</v>
      </c>
      <c r="E1928" s="38" t="s">
        <v>1318</v>
      </c>
      <c r="F1928" s="38" t="s">
        <v>1319</v>
      </c>
    </row>
    <row r="1929" spans="1:6">
      <c r="A1929" s="44" t="s">
        <v>3147</v>
      </c>
      <c r="B1929" s="44" t="s">
        <v>1403</v>
      </c>
      <c r="C1929" s="44" t="s">
        <v>1316</v>
      </c>
      <c r="D1929" s="44" t="s">
        <v>1317</v>
      </c>
      <c r="E1929" s="38" t="s">
        <v>1318</v>
      </c>
      <c r="F1929" s="38" t="s">
        <v>1319</v>
      </c>
    </row>
    <row r="1930" spans="1:6">
      <c r="A1930" s="44" t="s">
        <v>3148</v>
      </c>
      <c r="B1930" s="44" t="s">
        <v>1612</v>
      </c>
      <c r="C1930" s="44" t="s">
        <v>1294</v>
      </c>
      <c r="D1930" s="44" t="s">
        <v>1295</v>
      </c>
      <c r="E1930" s="38" t="s">
        <v>1296</v>
      </c>
      <c r="F1930" s="38" t="s">
        <v>1297</v>
      </c>
    </row>
    <row r="1931" spans="1:6">
      <c r="A1931" s="44" t="s">
        <v>3149</v>
      </c>
      <c r="B1931" s="44" t="s">
        <v>1350</v>
      </c>
      <c r="C1931" s="44" t="s">
        <v>1300</v>
      </c>
      <c r="D1931" s="44" t="s">
        <v>1301</v>
      </c>
      <c r="E1931" s="38" t="s">
        <v>1302</v>
      </c>
      <c r="F1931" s="38" t="s">
        <v>1303</v>
      </c>
    </row>
    <row r="1932" spans="1:6">
      <c r="A1932" s="44" t="s">
        <v>3150</v>
      </c>
      <c r="B1932" s="44" t="s">
        <v>1355</v>
      </c>
      <c r="C1932" s="44" t="s">
        <v>1348</v>
      </c>
      <c r="D1932" s="44" t="s">
        <v>1295</v>
      </c>
      <c r="E1932" s="38" t="s">
        <v>1296</v>
      </c>
      <c r="F1932" s="38" t="s">
        <v>1297</v>
      </c>
    </row>
    <row r="1933" spans="1:6">
      <c r="A1933" s="44" t="s">
        <v>3151</v>
      </c>
      <c r="B1933" s="44" t="s">
        <v>1403</v>
      </c>
      <c r="C1933" s="44" t="s">
        <v>1316</v>
      </c>
      <c r="D1933" s="44" t="s">
        <v>1317</v>
      </c>
      <c r="E1933" s="38" t="s">
        <v>1318</v>
      </c>
      <c r="F1933" s="38" t="s">
        <v>1319</v>
      </c>
    </row>
    <row r="1934" spans="1:6">
      <c r="A1934" s="44" t="s">
        <v>3152</v>
      </c>
      <c r="B1934" s="44" t="s">
        <v>1343</v>
      </c>
      <c r="C1934" s="44" t="s">
        <v>1334</v>
      </c>
      <c r="D1934" s="44" t="s">
        <v>1295</v>
      </c>
      <c r="E1934" s="38" t="s">
        <v>1296</v>
      </c>
      <c r="F1934" s="38" t="s">
        <v>1297</v>
      </c>
    </row>
    <row r="1935" spans="1:6">
      <c r="A1935" s="44" t="s">
        <v>3153</v>
      </c>
      <c r="B1935" s="44" t="s">
        <v>1519</v>
      </c>
      <c r="C1935" s="44" t="s">
        <v>1327</v>
      </c>
      <c r="D1935" s="44" t="s">
        <v>1288</v>
      </c>
      <c r="E1935" s="38" t="s">
        <v>1289</v>
      </c>
      <c r="F1935" s="38" t="s">
        <v>1290</v>
      </c>
    </row>
    <row r="1936" spans="1:6">
      <c r="A1936" s="44" t="s">
        <v>3154</v>
      </c>
      <c r="B1936" s="44" t="s">
        <v>1315</v>
      </c>
      <c r="C1936" s="44" t="s">
        <v>1316</v>
      </c>
      <c r="D1936" s="44" t="s">
        <v>1317</v>
      </c>
      <c r="E1936" s="38" t="s">
        <v>1318</v>
      </c>
      <c r="F1936" s="38" t="s">
        <v>1319</v>
      </c>
    </row>
    <row r="1937" spans="1:6">
      <c r="A1937" s="44" t="s">
        <v>3155</v>
      </c>
      <c r="B1937" s="44" t="s">
        <v>1324</v>
      </c>
      <c r="C1937" s="44" t="s">
        <v>1294</v>
      </c>
      <c r="D1937" s="44" t="s">
        <v>1295</v>
      </c>
      <c r="E1937" s="38" t="s">
        <v>1296</v>
      </c>
      <c r="F1937" s="38" t="s">
        <v>1297</v>
      </c>
    </row>
    <row r="1938" spans="1:6">
      <c r="A1938" s="44" t="s">
        <v>3156</v>
      </c>
      <c r="B1938" s="44" t="s">
        <v>1347</v>
      </c>
      <c r="C1938" s="44" t="s">
        <v>1348</v>
      </c>
      <c r="D1938" s="44" t="s">
        <v>1295</v>
      </c>
      <c r="E1938" s="38" t="s">
        <v>1296</v>
      </c>
      <c r="F1938" s="38" t="s">
        <v>1297</v>
      </c>
    </row>
    <row r="1939" spans="1:6">
      <c r="A1939" s="44" t="s">
        <v>3157</v>
      </c>
      <c r="B1939" s="44" t="s">
        <v>1280</v>
      </c>
      <c r="C1939" s="44" t="s">
        <v>1281</v>
      </c>
      <c r="D1939" s="44" t="s">
        <v>1282</v>
      </c>
      <c r="E1939" s="38" t="s">
        <v>1283</v>
      </c>
      <c r="F1939" s="38" t="s">
        <v>1284</v>
      </c>
    </row>
    <row r="1940" spans="1:6">
      <c r="A1940" s="44" t="s">
        <v>3158</v>
      </c>
      <c r="B1940" s="44" t="s">
        <v>1315</v>
      </c>
      <c r="C1940" s="44" t="s">
        <v>1316</v>
      </c>
      <c r="D1940" s="44" t="s">
        <v>1317</v>
      </c>
      <c r="E1940" s="38" t="s">
        <v>1318</v>
      </c>
      <c r="F1940" s="38" t="s">
        <v>1319</v>
      </c>
    </row>
    <row r="1941" spans="1:6">
      <c r="A1941" s="44" t="s">
        <v>3159</v>
      </c>
      <c r="B1941" s="44" t="s">
        <v>1350</v>
      </c>
      <c r="C1941" s="44" t="s">
        <v>1300</v>
      </c>
      <c r="D1941" s="44" t="s">
        <v>1301</v>
      </c>
      <c r="E1941" s="38" t="s">
        <v>1302</v>
      </c>
      <c r="F1941" s="38" t="s">
        <v>1303</v>
      </c>
    </row>
    <row r="1942" spans="1:6">
      <c r="A1942" s="44" t="s">
        <v>3160</v>
      </c>
      <c r="B1942" s="44" t="s">
        <v>1533</v>
      </c>
      <c r="C1942" s="44" t="s">
        <v>1334</v>
      </c>
      <c r="D1942" s="44" t="s">
        <v>1295</v>
      </c>
      <c r="E1942" s="38" t="s">
        <v>1296</v>
      </c>
      <c r="F1942" s="38" t="s">
        <v>1297</v>
      </c>
    </row>
    <row r="1943" spans="1:6">
      <c r="A1943" s="44" t="s">
        <v>3161</v>
      </c>
      <c r="B1943" s="44" t="s">
        <v>1375</v>
      </c>
      <c r="C1943" s="44" t="s">
        <v>1281</v>
      </c>
      <c r="D1943" s="44" t="s">
        <v>1282</v>
      </c>
      <c r="E1943" s="38" t="s">
        <v>1283</v>
      </c>
      <c r="F1943" s="38" t="s">
        <v>1284</v>
      </c>
    </row>
    <row r="1944" spans="1:6">
      <c r="A1944" s="44" t="s">
        <v>3162</v>
      </c>
      <c r="B1944" s="44" t="s">
        <v>1800</v>
      </c>
      <c r="C1944" s="44" t="s">
        <v>1300</v>
      </c>
      <c r="D1944" s="44" t="s">
        <v>1301</v>
      </c>
      <c r="E1944" s="38" t="s">
        <v>1302</v>
      </c>
      <c r="F1944" s="38" t="s">
        <v>1303</v>
      </c>
    </row>
    <row r="1945" spans="1:6">
      <c r="A1945" s="44" t="s">
        <v>3163</v>
      </c>
      <c r="B1945" s="44" t="s">
        <v>1343</v>
      </c>
      <c r="C1945" s="44" t="s">
        <v>1334</v>
      </c>
      <c r="D1945" s="44" t="s">
        <v>1295</v>
      </c>
      <c r="E1945" s="38" t="s">
        <v>1296</v>
      </c>
      <c r="F1945" s="38" t="s">
        <v>1297</v>
      </c>
    </row>
    <row r="1946" spans="1:6">
      <c r="A1946" s="44" t="s">
        <v>3164</v>
      </c>
      <c r="B1946" s="44" t="s">
        <v>1337</v>
      </c>
      <c r="C1946" s="44" t="s">
        <v>1322</v>
      </c>
      <c r="D1946" s="44" t="s">
        <v>1306</v>
      </c>
      <c r="E1946" s="38" t="s">
        <v>1307</v>
      </c>
      <c r="F1946" s="38" t="s">
        <v>1308</v>
      </c>
    </row>
    <row r="1947" spans="1:6">
      <c r="A1947" s="44" t="s">
        <v>3165</v>
      </c>
      <c r="B1947" s="44" t="s">
        <v>1337</v>
      </c>
      <c r="C1947" s="44" t="s">
        <v>1322</v>
      </c>
      <c r="D1947" s="44" t="s">
        <v>1306</v>
      </c>
      <c r="E1947" s="38" t="s">
        <v>1307</v>
      </c>
      <c r="F1947" s="38" t="s">
        <v>1308</v>
      </c>
    </row>
    <row r="1948" spans="1:6">
      <c r="A1948" s="44" t="s">
        <v>3166</v>
      </c>
      <c r="B1948" s="44" t="s">
        <v>1310</v>
      </c>
      <c r="C1948" s="44" t="s">
        <v>1311</v>
      </c>
      <c r="D1948" s="44" t="s">
        <v>1301</v>
      </c>
      <c r="E1948" s="38" t="s">
        <v>1302</v>
      </c>
      <c r="F1948" s="38" t="s">
        <v>1303</v>
      </c>
    </row>
    <row r="1949" spans="1:6">
      <c r="A1949" s="44" t="s">
        <v>3167</v>
      </c>
      <c r="B1949" s="44" t="s">
        <v>1310</v>
      </c>
      <c r="C1949" s="44" t="s">
        <v>1311</v>
      </c>
      <c r="D1949" s="44" t="s">
        <v>1301</v>
      </c>
      <c r="E1949" s="38" t="s">
        <v>1302</v>
      </c>
      <c r="F1949" s="38" t="s">
        <v>1303</v>
      </c>
    </row>
    <row r="1950" spans="1:6">
      <c r="A1950" s="44" t="s">
        <v>3168</v>
      </c>
      <c r="B1950" s="44" t="s">
        <v>1459</v>
      </c>
      <c r="C1950" s="44" t="s">
        <v>1281</v>
      </c>
      <c r="D1950" s="44" t="s">
        <v>1282</v>
      </c>
      <c r="E1950" s="38" t="s">
        <v>1283</v>
      </c>
      <c r="F1950" s="38" t="s">
        <v>1284</v>
      </c>
    </row>
    <row r="1951" spans="1:6">
      <c r="A1951" s="44" t="s">
        <v>3169</v>
      </c>
      <c r="B1951" s="44" t="s">
        <v>1437</v>
      </c>
      <c r="C1951" s="44" t="s">
        <v>1392</v>
      </c>
      <c r="D1951" s="44" t="s">
        <v>1288</v>
      </c>
      <c r="E1951" s="38" t="s">
        <v>1289</v>
      </c>
      <c r="F1951" s="38" t="s">
        <v>1290</v>
      </c>
    </row>
    <row r="1952" spans="1:6">
      <c r="A1952" s="44" t="s">
        <v>3170</v>
      </c>
      <c r="B1952" s="44" t="s">
        <v>1411</v>
      </c>
      <c r="C1952" s="44" t="s">
        <v>1392</v>
      </c>
      <c r="D1952" s="44" t="s">
        <v>1288</v>
      </c>
      <c r="E1952" s="38" t="s">
        <v>1289</v>
      </c>
      <c r="F1952" s="38" t="s">
        <v>1290</v>
      </c>
    </row>
    <row r="1953" spans="1:6">
      <c r="A1953" s="44" t="s">
        <v>3171</v>
      </c>
      <c r="B1953" s="44" t="s">
        <v>1345</v>
      </c>
      <c r="C1953" s="44" t="s">
        <v>1305</v>
      </c>
      <c r="D1953" s="44" t="s">
        <v>1306</v>
      </c>
      <c r="E1953" s="38" t="s">
        <v>1307</v>
      </c>
      <c r="F1953" s="38" t="s">
        <v>1308</v>
      </c>
    </row>
    <row r="1954" spans="1:6">
      <c r="A1954" s="44" t="s">
        <v>3172</v>
      </c>
      <c r="B1954" s="44" t="s">
        <v>1680</v>
      </c>
      <c r="C1954" s="44" t="s">
        <v>1294</v>
      </c>
      <c r="D1954" s="44" t="s">
        <v>1295</v>
      </c>
      <c r="E1954" s="38" t="s">
        <v>1296</v>
      </c>
      <c r="F1954" s="38" t="s">
        <v>1297</v>
      </c>
    </row>
    <row r="1955" spans="1:6">
      <c r="A1955" s="44" t="s">
        <v>1082</v>
      </c>
      <c r="B1955" s="44" t="s">
        <v>1493</v>
      </c>
      <c r="C1955" s="44" t="s">
        <v>1287</v>
      </c>
      <c r="D1955" s="44" t="s">
        <v>1288</v>
      </c>
      <c r="E1955" s="38" t="s">
        <v>1289</v>
      </c>
      <c r="F1955" s="38" t="s">
        <v>1290</v>
      </c>
    </row>
    <row r="1956" spans="1:6">
      <c r="A1956" s="44" t="s">
        <v>1722</v>
      </c>
      <c r="B1956" s="44" t="s">
        <v>1722</v>
      </c>
      <c r="C1956" s="44" t="s">
        <v>1300</v>
      </c>
      <c r="D1956" s="44" t="s">
        <v>1301</v>
      </c>
      <c r="E1956" s="38" t="s">
        <v>1302</v>
      </c>
      <c r="F1956" s="38" t="s">
        <v>1303</v>
      </c>
    </row>
    <row r="1957" spans="1:6">
      <c r="A1957" s="44" t="s">
        <v>3173</v>
      </c>
      <c r="B1957" s="44" t="s">
        <v>1076</v>
      </c>
      <c r="C1957" s="44" t="s">
        <v>1305</v>
      </c>
      <c r="D1957" s="44" t="s">
        <v>1306</v>
      </c>
      <c r="E1957" s="38" t="s">
        <v>1307</v>
      </c>
      <c r="F1957" s="38" t="s">
        <v>1308</v>
      </c>
    </row>
    <row r="1958" spans="1:6">
      <c r="A1958" s="44" t="s">
        <v>3174</v>
      </c>
      <c r="B1958" s="44" t="s">
        <v>1712</v>
      </c>
      <c r="C1958" s="44" t="s">
        <v>1322</v>
      </c>
      <c r="D1958" s="44" t="s">
        <v>1306</v>
      </c>
      <c r="E1958" s="38" t="s">
        <v>1307</v>
      </c>
      <c r="F1958" s="38" t="s">
        <v>1308</v>
      </c>
    </row>
    <row r="1959" spans="1:6">
      <c r="A1959" s="44" t="s">
        <v>3175</v>
      </c>
      <c r="B1959" s="44" t="s">
        <v>1636</v>
      </c>
      <c r="C1959" s="44" t="s">
        <v>1392</v>
      </c>
      <c r="D1959" s="44" t="s">
        <v>1288</v>
      </c>
      <c r="E1959" s="38" t="s">
        <v>1289</v>
      </c>
      <c r="F1959" s="38" t="s">
        <v>1290</v>
      </c>
    </row>
    <row r="1960" spans="1:6">
      <c r="A1960" s="44" t="s">
        <v>3176</v>
      </c>
      <c r="B1960" s="44" t="s">
        <v>1636</v>
      </c>
      <c r="C1960" s="44" t="s">
        <v>1392</v>
      </c>
      <c r="D1960" s="44" t="s">
        <v>1288</v>
      </c>
      <c r="E1960" s="38" t="s">
        <v>1289</v>
      </c>
      <c r="F1960" s="38" t="s">
        <v>1290</v>
      </c>
    </row>
    <row r="1961" spans="1:6">
      <c r="A1961" s="44" t="s">
        <v>3177</v>
      </c>
      <c r="B1961" s="44" t="s">
        <v>1405</v>
      </c>
      <c r="C1961" s="44" t="s">
        <v>1294</v>
      </c>
      <c r="D1961" s="44" t="s">
        <v>1295</v>
      </c>
      <c r="E1961" s="38" t="s">
        <v>1296</v>
      </c>
      <c r="F1961" s="38" t="s">
        <v>1297</v>
      </c>
    </row>
    <row r="1962" spans="1:6">
      <c r="A1962" s="44" t="s">
        <v>3178</v>
      </c>
      <c r="B1962" s="44" t="s">
        <v>1369</v>
      </c>
      <c r="C1962" s="44" t="s">
        <v>1281</v>
      </c>
      <c r="D1962" s="44" t="s">
        <v>1282</v>
      </c>
      <c r="E1962" s="38" t="s">
        <v>1283</v>
      </c>
      <c r="F1962" s="38" t="s">
        <v>1284</v>
      </c>
    </row>
    <row r="1963" spans="1:6">
      <c r="A1963" s="44" t="s">
        <v>3179</v>
      </c>
      <c r="B1963" s="44" t="s">
        <v>1722</v>
      </c>
      <c r="C1963" s="44" t="s">
        <v>1300</v>
      </c>
      <c r="D1963" s="44" t="s">
        <v>1301</v>
      </c>
      <c r="E1963" s="38" t="s">
        <v>1302</v>
      </c>
      <c r="F1963" s="38" t="s">
        <v>1303</v>
      </c>
    </row>
    <row r="1964" spans="1:6">
      <c r="A1964" s="44" t="s">
        <v>3180</v>
      </c>
      <c r="B1964" s="44" t="s">
        <v>1774</v>
      </c>
      <c r="C1964" s="44" t="s">
        <v>1311</v>
      </c>
      <c r="D1964" s="44" t="s">
        <v>1301</v>
      </c>
      <c r="E1964" s="38" t="s">
        <v>1302</v>
      </c>
      <c r="F1964" s="38" t="s">
        <v>1303</v>
      </c>
    </row>
    <row r="1965" spans="1:6">
      <c r="A1965" s="44" t="s">
        <v>3181</v>
      </c>
      <c r="B1965" s="44" t="s">
        <v>1627</v>
      </c>
      <c r="C1965" s="44" t="s">
        <v>1316</v>
      </c>
      <c r="D1965" s="44" t="s">
        <v>1317</v>
      </c>
      <c r="E1965" s="38" t="s">
        <v>1318</v>
      </c>
      <c r="F1965" s="38" t="s">
        <v>1319</v>
      </c>
    </row>
    <row r="1966" spans="1:6">
      <c r="A1966" s="44" t="s">
        <v>3182</v>
      </c>
      <c r="B1966" s="44" t="s">
        <v>1627</v>
      </c>
      <c r="C1966" s="44" t="s">
        <v>1316</v>
      </c>
      <c r="D1966" s="44" t="s">
        <v>1317</v>
      </c>
      <c r="E1966" s="38" t="s">
        <v>1318</v>
      </c>
      <c r="F1966" s="38" t="s">
        <v>1319</v>
      </c>
    </row>
    <row r="1967" spans="1:6">
      <c r="A1967" s="44" t="s">
        <v>3183</v>
      </c>
      <c r="B1967" s="44" t="s">
        <v>1722</v>
      </c>
      <c r="C1967" s="44" t="s">
        <v>1300</v>
      </c>
      <c r="D1967" s="44" t="s">
        <v>1301</v>
      </c>
      <c r="E1967" s="38" t="s">
        <v>1302</v>
      </c>
      <c r="F1967" s="38" t="s">
        <v>1303</v>
      </c>
    </row>
    <row r="1968" spans="1:6">
      <c r="A1968" s="44" t="s">
        <v>3184</v>
      </c>
      <c r="B1968" s="44" t="s">
        <v>1722</v>
      </c>
      <c r="C1968" s="44" t="s">
        <v>1300</v>
      </c>
      <c r="D1968" s="44" t="s">
        <v>1301</v>
      </c>
      <c r="E1968" s="38" t="s">
        <v>1302</v>
      </c>
      <c r="F1968" s="38" t="s">
        <v>1303</v>
      </c>
    </row>
    <row r="1969" spans="1:6">
      <c r="A1969" s="44" t="s">
        <v>3185</v>
      </c>
      <c r="B1969" s="44" t="s">
        <v>1341</v>
      </c>
      <c r="C1969" s="44" t="s">
        <v>1330</v>
      </c>
      <c r="D1969" s="44" t="s">
        <v>1282</v>
      </c>
      <c r="E1969" s="38" t="s">
        <v>1283</v>
      </c>
      <c r="F1969" s="38" t="s">
        <v>1284</v>
      </c>
    </row>
    <row r="1970" spans="1:6">
      <c r="A1970" s="44" t="s">
        <v>3186</v>
      </c>
      <c r="B1970" s="44" t="s">
        <v>1486</v>
      </c>
      <c r="C1970" s="44" t="s">
        <v>1348</v>
      </c>
      <c r="D1970" s="44" t="s">
        <v>1295</v>
      </c>
      <c r="E1970" s="38" t="s">
        <v>1296</v>
      </c>
      <c r="F1970" s="38" t="s">
        <v>1297</v>
      </c>
    </row>
    <row r="1971" spans="1:6">
      <c r="A1971" s="44" t="s">
        <v>3187</v>
      </c>
      <c r="B1971" s="44" t="s">
        <v>1366</v>
      </c>
      <c r="C1971" s="44" t="s">
        <v>1327</v>
      </c>
      <c r="D1971" s="44" t="s">
        <v>1288</v>
      </c>
      <c r="E1971" s="38" t="s">
        <v>1289</v>
      </c>
      <c r="F1971" s="38" t="s">
        <v>1290</v>
      </c>
    </row>
    <row r="1972" spans="1:6">
      <c r="A1972" s="44" t="s">
        <v>1085</v>
      </c>
      <c r="B1972" s="44" t="s">
        <v>1337</v>
      </c>
      <c r="C1972" s="44" t="s">
        <v>1322</v>
      </c>
      <c r="D1972" s="44" t="s">
        <v>1306</v>
      </c>
      <c r="E1972" s="38" t="s">
        <v>1307</v>
      </c>
      <c r="F1972" s="38" t="s">
        <v>1308</v>
      </c>
    </row>
    <row r="1973" spans="1:6">
      <c r="A1973" s="44" t="s">
        <v>3188</v>
      </c>
      <c r="B1973" s="44" t="s">
        <v>1337</v>
      </c>
      <c r="C1973" s="44" t="s">
        <v>1322</v>
      </c>
      <c r="D1973" s="44" t="s">
        <v>1306</v>
      </c>
      <c r="E1973" s="38" t="s">
        <v>1307</v>
      </c>
      <c r="F1973" s="38" t="s">
        <v>1308</v>
      </c>
    </row>
    <row r="1974" spans="1:6">
      <c r="A1974" s="44" t="s">
        <v>3189</v>
      </c>
      <c r="B1974" s="44" t="s">
        <v>1280</v>
      </c>
      <c r="C1974" s="44" t="s">
        <v>1281</v>
      </c>
      <c r="D1974" s="44" t="s">
        <v>1282</v>
      </c>
      <c r="E1974" s="38" t="s">
        <v>1283</v>
      </c>
      <c r="F1974" s="38" t="s">
        <v>1284</v>
      </c>
    </row>
    <row r="1975" spans="1:6">
      <c r="A1975" s="44" t="s">
        <v>3190</v>
      </c>
      <c r="B1975" s="44" t="s">
        <v>1459</v>
      </c>
      <c r="C1975" s="44" t="s">
        <v>1281</v>
      </c>
      <c r="D1975" s="44" t="s">
        <v>1282</v>
      </c>
      <c r="E1975" s="38" t="s">
        <v>1283</v>
      </c>
      <c r="F1975" s="38" t="s">
        <v>1284</v>
      </c>
    </row>
    <row r="1976" spans="1:6">
      <c r="A1976" s="44" t="s">
        <v>3191</v>
      </c>
      <c r="B1976" s="44" t="s">
        <v>1369</v>
      </c>
      <c r="C1976" s="44" t="s">
        <v>1281</v>
      </c>
      <c r="D1976" s="44" t="s">
        <v>1282</v>
      </c>
      <c r="E1976" s="38" t="s">
        <v>1283</v>
      </c>
      <c r="F1976" s="38" t="s">
        <v>1284</v>
      </c>
    </row>
    <row r="1977" spans="1:6">
      <c r="A1977" s="44" t="s">
        <v>3192</v>
      </c>
      <c r="B1977" s="44" t="s">
        <v>1369</v>
      </c>
      <c r="C1977" s="44" t="s">
        <v>1281</v>
      </c>
      <c r="D1977" s="44" t="s">
        <v>1282</v>
      </c>
      <c r="E1977" s="38" t="s">
        <v>1283</v>
      </c>
      <c r="F1977" s="38" t="s">
        <v>1284</v>
      </c>
    </row>
    <row r="1978" spans="1:6">
      <c r="A1978" s="44" t="s">
        <v>3193</v>
      </c>
      <c r="B1978" s="44" t="s">
        <v>1313</v>
      </c>
      <c r="C1978" s="44" t="s">
        <v>1305</v>
      </c>
      <c r="D1978" s="44" t="s">
        <v>1306</v>
      </c>
      <c r="E1978" s="38" t="s">
        <v>1307</v>
      </c>
      <c r="F1978" s="38" t="s">
        <v>1308</v>
      </c>
    </row>
    <row r="1979" spans="1:6">
      <c r="A1979" s="44" t="s">
        <v>3194</v>
      </c>
      <c r="B1979" s="44" t="s">
        <v>1280</v>
      </c>
      <c r="C1979" s="44" t="s">
        <v>1281</v>
      </c>
      <c r="D1979" s="44" t="s">
        <v>1282</v>
      </c>
      <c r="E1979" s="38" t="s">
        <v>1283</v>
      </c>
      <c r="F1979" s="38" t="s">
        <v>1284</v>
      </c>
    </row>
    <row r="1980" spans="1:6">
      <c r="A1980" s="44" t="s">
        <v>3195</v>
      </c>
      <c r="B1980" s="44" t="s">
        <v>1493</v>
      </c>
      <c r="C1980" s="44" t="s">
        <v>1287</v>
      </c>
      <c r="D1980" s="44" t="s">
        <v>1288</v>
      </c>
      <c r="E1980" s="38" t="s">
        <v>1289</v>
      </c>
      <c r="F1980" s="38" t="s">
        <v>1290</v>
      </c>
    </row>
    <row r="1981" spans="1:6">
      <c r="A1981" s="44" t="s">
        <v>3196</v>
      </c>
      <c r="B1981" s="44" t="s">
        <v>1551</v>
      </c>
      <c r="C1981" s="44" t="s">
        <v>1311</v>
      </c>
      <c r="D1981" s="44" t="s">
        <v>1301</v>
      </c>
      <c r="E1981" s="38" t="s">
        <v>1302</v>
      </c>
      <c r="F1981" s="38" t="s">
        <v>1303</v>
      </c>
    </row>
    <row r="1982" spans="1:6">
      <c r="A1982" s="44" t="s">
        <v>3197</v>
      </c>
      <c r="B1982" s="44" t="s">
        <v>1712</v>
      </c>
      <c r="C1982" s="44" t="s">
        <v>1322</v>
      </c>
      <c r="D1982" s="44" t="s">
        <v>1306</v>
      </c>
      <c r="E1982" s="38" t="s">
        <v>1307</v>
      </c>
      <c r="F1982" s="38" t="s">
        <v>1308</v>
      </c>
    </row>
    <row r="1983" spans="1:6">
      <c r="A1983" s="44" t="s">
        <v>3198</v>
      </c>
      <c r="B1983" s="44" t="s">
        <v>1324</v>
      </c>
      <c r="C1983" s="44" t="s">
        <v>1294</v>
      </c>
      <c r="D1983" s="44" t="s">
        <v>1295</v>
      </c>
      <c r="E1983" s="38" t="s">
        <v>1296</v>
      </c>
      <c r="F1983" s="38" t="s">
        <v>1297</v>
      </c>
    </row>
    <row r="1984" spans="1:6">
      <c r="A1984" s="44" t="s">
        <v>3199</v>
      </c>
      <c r="B1984" s="44" t="s">
        <v>1627</v>
      </c>
      <c r="C1984" s="44" t="s">
        <v>1316</v>
      </c>
      <c r="D1984" s="44" t="s">
        <v>1317</v>
      </c>
      <c r="E1984" s="38" t="s">
        <v>1318</v>
      </c>
      <c r="F1984" s="38" t="s">
        <v>1319</v>
      </c>
    </row>
    <row r="1985" spans="1:6">
      <c r="A1985" s="44" t="s">
        <v>3200</v>
      </c>
      <c r="B1985" s="44" t="s">
        <v>1397</v>
      </c>
      <c r="C1985" s="44" t="s">
        <v>1300</v>
      </c>
      <c r="D1985" s="44" t="s">
        <v>1301</v>
      </c>
      <c r="E1985" s="38" t="s">
        <v>1302</v>
      </c>
      <c r="F1985" s="38" t="s">
        <v>1303</v>
      </c>
    </row>
    <row r="1986" spans="1:6">
      <c r="A1986" s="44" t="s">
        <v>3201</v>
      </c>
      <c r="B1986" s="44" t="s">
        <v>1388</v>
      </c>
      <c r="C1986" s="44" t="s">
        <v>1389</v>
      </c>
      <c r="D1986" s="44" t="s">
        <v>1295</v>
      </c>
      <c r="E1986" s="38" t="s">
        <v>1296</v>
      </c>
      <c r="F1986" s="38" t="s">
        <v>1297</v>
      </c>
    </row>
    <row r="1987" spans="1:6">
      <c r="A1987" s="44" t="s">
        <v>3202</v>
      </c>
      <c r="B1987" s="44" t="s">
        <v>1382</v>
      </c>
      <c r="C1987" s="44" t="s">
        <v>1311</v>
      </c>
      <c r="D1987" s="44" t="s">
        <v>1301</v>
      </c>
      <c r="E1987" s="38" t="s">
        <v>1302</v>
      </c>
      <c r="F1987" s="38" t="s">
        <v>1303</v>
      </c>
    </row>
    <row r="1988" spans="1:6">
      <c r="A1988" s="44" t="s">
        <v>3203</v>
      </c>
      <c r="B1988" s="44" t="s">
        <v>1337</v>
      </c>
      <c r="C1988" s="44" t="s">
        <v>1322</v>
      </c>
      <c r="D1988" s="44" t="s">
        <v>1306</v>
      </c>
      <c r="E1988" s="38" t="s">
        <v>1307</v>
      </c>
      <c r="F1988" s="38" t="s">
        <v>1308</v>
      </c>
    </row>
    <row r="1989" spans="1:6">
      <c r="A1989" s="44" t="s">
        <v>1094</v>
      </c>
      <c r="B1989" s="44" t="s">
        <v>1357</v>
      </c>
      <c r="C1989" s="44" t="s">
        <v>1348</v>
      </c>
      <c r="D1989" s="44" t="s">
        <v>1295</v>
      </c>
      <c r="E1989" s="38" t="s">
        <v>1296</v>
      </c>
      <c r="F1989" s="38" t="s">
        <v>1297</v>
      </c>
    </row>
    <row r="1990" spans="1:6">
      <c r="A1990" s="44" t="s">
        <v>3204</v>
      </c>
      <c r="B1990" s="44" t="s">
        <v>1828</v>
      </c>
      <c r="C1990" s="44" t="s">
        <v>1311</v>
      </c>
      <c r="D1990" s="44" t="s">
        <v>1301</v>
      </c>
      <c r="E1990" s="38" t="s">
        <v>1302</v>
      </c>
      <c r="F1990" s="38" t="s">
        <v>1303</v>
      </c>
    </row>
    <row r="1991" spans="1:6">
      <c r="A1991" s="44" t="s">
        <v>1280</v>
      </c>
      <c r="B1991" s="44" t="s">
        <v>1280</v>
      </c>
      <c r="C1991" s="44" t="s">
        <v>1281</v>
      </c>
      <c r="D1991" s="44" t="s">
        <v>1282</v>
      </c>
      <c r="E1991" s="38" t="s">
        <v>1283</v>
      </c>
      <c r="F1991" s="38" t="s">
        <v>1284</v>
      </c>
    </row>
    <row r="1992" spans="1:6">
      <c r="A1992" s="44" t="s">
        <v>3205</v>
      </c>
      <c r="B1992" s="44" t="s">
        <v>1416</v>
      </c>
      <c r="C1992" s="44" t="s">
        <v>1327</v>
      </c>
      <c r="D1992" s="44" t="s">
        <v>1288</v>
      </c>
      <c r="E1992" s="38" t="s">
        <v>1289</v>
      </c>
      <c r="F1992" s="38" t="s">
        <v>1290</v>
      </c>
    </row>
    <row r="1993" spans="1:6">
      <c r="A1993" s="44" t="s">
        <v>3206</v>
      </c>
      <c r="B1993" s="44" t="s">
        <v>1280</v>
      </c>
      <c r="C1993" s="44" t="s">
        <v>1281</v>
      </c>
      <c r="D1993" s="44" t="s">
        <v>1282</v>
      </c>
      <c r="E1993" s="38" t="s">
        <v>1283</v>
      </c>
      <c r="F1993" s="38" t="s">
        <v>1284</v>
      </c>
    </row>
    <row r="1994" spans="1:6">
      <c r="A1994" s="44" t="s">
        <v>3207</v>
      </c>
      <c r="B1994" s="44" t="s">
        <v>1280</v>
      </c>
      <c r="C1994" s="44" t="s">
        <v>1281</v>
      </c>
      <c r="D1994" s="44" t="s">
        <v>1282</v>
      </c>
      <c r="E1994" s="38" t="s">
        <v>1283</v>
      </c>
      <c r="F1994" s="38" t="s">
        <v>1284</v>
      </c>
    </row>
    <row r="1995" spans="1:6">
      <c r="A1995" s="44" t="s">
        <v>3208</v>
      </c>
      <c r="B1995" s="44" t="s">
        <v>1280</v>
      </c>
      <c r="C1995" s="44" t="s">
        <v>1281</v>
      </c>
      <c r="D1995" s="44" t="s">
        <v>1282</v>
      </c>
      <c r="E1995" s="38" t="s">
        <v>1283</v>
      </c>
      <c r="F1995" s="38" t="s">
        <v>1284</v>
      </c>
    </row>
    <row r="1996" spans="1:6">
      <c r="A1996" s="44" t="s">
        <v>1099</v>
      </c>
      <c r="B1996" s="44" t="s">
        <v>1468</v>
      </c>
      <c r="C1996" s="44" t="s">
        <v>1300</v>
      </c>
      <c r="D1996" s="44" t="s">
        <v>1301</v>
      </c>
      <c r="E1996" s="38" t="s">
        <v>1302</v>
      </c>
      <c r="F1996" s="38" t="s">
        <v>1303</v>
      </c>
    </row>
    <row r="1997" spans="1:6">
      <c r="A1997" s="44" t="s">
        <v>3209</v>
      </c>
      <c r="B1997" s="44" t="s">
        <v>1468</v>
      </c>
      <c r="C1997" s="44" t="s">
        <v>1300</v>
      </c>
      <c r="D1997" s="44" t="s">
        <v>1301</v>
      </c>
      <c r="E1997" s="38" t="s">
        <v>1302</v>
      </c>
      <c r="F1997" s="38" t="s">
        <v>1303</v>
      </c>
    </row>
    <row r="1998" spans="1:6">
      <c r="A1998" s="44" t="s">
        <v>3210</v>
      </c>
      <c r="B1998" s="44" t="s">
        <v>1341</v>
      </c>
      <c r="C1998" s="44" t="s">
        <v>1330</v>
      </c>
      <c r="D1998" s="44" t="s">
        <v>1282</v>
      </c>
      <c r="E1998" s="38" t="s">
        <v>1283</v>
      </c>
      <c r="F1998" s="38" t="s">
        <v>1284</v>
      </c>
    </row>
    <row r="1999" spans="1:6">
      <c r="A1999" s="44" t="s">
        <v>3211</v>
      </c>
      <c r="B1999" s="44" t="s">
        <v>1454</v>
      </c>
      <c r="C1999" s="44" t="s">
        <v>1392</v>
      </c>
      <c r="D1999" s="44" t="s">
        <v>1288</v>
      </c>
      <c r="E1999" s="38" t="s">
        <v>1289</v>
      </c>
      <c r="F1999" s="38" t="s">
        <v>1290</v>
      </c>
    </row>
    <row r="2000" spans="1:6">
      <c r="A2000" s="44" t="s">
        <v>3212</v>
      </c>
      <c r="B2000" s="44" t="s">
        <v>1280</v>
      </c>
      <c r="C2000" s="44" t="s">
        <v>1281</v>
      </c>
      <c r="D2000" s="44" t="s">
        <v>1282</v>
      </c>
      <c r="E2000" s="38" t="s">
        <v>1283</v>
      </c>
      <c r="F2000" s="38" t="s">
        <v>1284</v>
      </c>
    </row>
    <row r="2001" spans="1:6">
      <c r="A2001" s="44" t="s">
        <v>3213</v>
      </c>
      <c r="B2001" s="44" t="s">
        <v>1636</v>
      </c>
      <c r="C2001" s="44" t="s">
        <v>1392</v>
      </c>
      <c r="D2001" s="44" t="s">
        <v>1288</v>
      </c>
      <c r="E2001" s="38" t="s">
        <v>1289</v>
      </c>
      <c r="F2001" s="38" t="s">
        <v>1290</v>
      </c>
    </row>
    <row r="2002" spans="1:6">
      <c r="A2002" s="44" t="s">
        <v>1101</v>
      </c>
      <c r="B2002" s="44" t="s">
        <v>1329</v>
      </c>
      <c r="C2002" s="44" t="s">
        <v>1330</v>
      </c>
      <c r="D2002" s="44" t="s">
        <v>1282</v>
      </c>
      <c r="E2002" s="38" t="s">
        <v>1283</v>
      </c>
      <c r="F2002" s="38" t="s">
        <v>1284</v>
      </c>
    </row>
    <row r="2003" spans="1:6">
      <c r="A2003" s="44" t="s">
        <v>3214</v>
      </c>
      <c r="B2003" s="44" t="s">
        <v>1486</v>
      </c>
      <c r="C2003" s="44" t="s">
        <v>1348</v>
      </c>
      <c r="D2003" s="44" t="s">
        <v>1295</v>
      </c>
      <c r="E2003" s="38" t="s">
        <v>1296</v>
      </c>
      <c r="F2003" s="38" t="s">
        <v>1297</v>
      </c>
    </row>
    <row r="2004" spans="1:6">
      <c r="A2004" s="44" t="s">
        <v>3215</v>
      </c>
      <c r="B2004" s="44" t="s">
        <v>1478</v>
      </c>
      <c r="C2004" s="44" t="s">
        <v>1294</v>
      </c>
      <c r="D2004" s="44" t="s">
        <v>1295</v>
      </c>
      <c r="E2004" s="38" t="s">
        <v>1296</v>
      </c>
      <c r="F2004" s="38" t="s">
        <v>1297</v>
      </c>
    </row>
    <row r="2005" spans="1:6">
      <c r="A2005" s="44" t="s">
        <v>3216</v>
      </c>
      <c r="B2005" s="44" t="s">
        <v>1493</v>
      </c>
      <c r="C2005" s="44" t="s">
        <v>1287</v>
      </c>
      <c r="D2005" s="44" t="s">
        <v>1288</v>
      </c>
      <c r="E2005" s="38" t="s">
        <v>1289</v>
      </c>
      <c r="F2005" s="38" t="s">
        <v>1290</v>
      </c>
    </row>
    <row r="2006" spans="1:6">
      <c r="A2006" s="44" t="s">
        <v>3217</v>
      </c>
      <c r="B2006" s="44" t="s">
        <v>1333</v>
      </c>
      <c r="C2006" s="44" t="s">
        <v>1334</v>
      </c>
      <c r="D2006" s="44" t="s">
        <v>1295</v>
      </c>
      <c r="E2006" s="38" t="s">
        <v>1296</v>
      </c>
      <c r="F2006" s="38" t="s">
        <v>1297</v>
      </c>
    </row>
    <row r="2007" spans="1:6">
      <c r="A2007" s="44" t="s">
        <v>3218</v>
      </c>
      <c r="B2007" s="44" t="s">
        <v>1437</v>
      </c>
      <c r="C2007" s="44" t="s">
        <v>1392</v>
      </c>
      <c r="D2007" s="44" t="s">
        <v>1288</v>
      </c>
      <c r="E2007" s="38" t="s">
        <v>1289</v>
      </c>
      <c r="F2007" s="38" t="s">
        <v>1290</v>
      </c>
    </row>
    <row r="2008" spans="1:6">
      <c r="A2008" s="44" t="s">
        <v>3219</v>
      </c>
      <c r="B2008" s="44" t="s">
        <v>1375</v>
      </c>
      <c r="C2008" s="44" t="s">
        <v>1281</v>
      </c>
      <c r="D2008" s="44" t="s">
        <v>1282</v>
      </c>
      <c r="E2008" s="38" t="s">
        <v>1283</v>
      </c>
      <c r="F2008" s="38" t="s">
        <v>1284</v>
      </c>
    </row>
    <row r="2009" spans="1:6">
      <c r="A2009" s="44" t="s">
        <v>3220</v>
      </c>
      <c r="B2009" s="44" t="s">
        <v>1324</v>
      </c>
      <c r="C2009" s="44" t="s">
        <v>1294</v>
      </c>
      <c r="D2009" s="44" t="s">
        <v>1295</v>
      </c>
      <c r="E2009" s="38" t="s">
        <v>1296</v>
      </c>
      <c r="F2009" s="38" t="s">
        <v>1297</v>
      </c>
    </row>
    <row r="2010" spans="1:6">
      <c r="A2010" s="44" t="s">
        <v>3221</v>
      </c>
      <c r="B2010" s="44" t="s">
        <v>1326</v>
      </c>
      <c r="C2010" s="44" t="s">
        <v>1327</v>
      </c>
      <c r="D2010" s="44" t="s">
        <v>1288</v>
      </c>
      <c r="E2010" s="38" t="s">
        <v>1289</v>
      </c>
      <c r="F2010" s="38" t="s">
        <v>1290</v>
      </c>
    </row>
    <row r="2011" spans="1:6">
      <c r="A2011" s="44" t="s">
        <v>3222</v>
      </c>
      <c r="B2011" s="44" t="s">
        <v>1280</v>
      </c>
      <c r="C2011" s="44" t="s">
        <v>1281</v>
      </c>
      <c r="D2011" s="44" t="s">
        <v>1282</v>
      </c>
      <c r="E2011" s="38" t="s">
        <v>1283</v>
      </c>
      <c r="F2011" s="38" t="s">
        <v>1284</v>
      </c>
    </row>
    <row r="2012" spans="1:6">
      <c r="A2012" s="44" t="s">
        <v>3223</v>
      </c>
      <c r="B2012" s="44" t="s">
        <v>1280</v>
      </c>
      <c r="C2012" s="44" t="s">
        <v>1281</v>
      </c>
      <c r="D2012" s="44" t="s">
        <v>1282</v>
      </c>
      <c r="E2012" s="38" t="s">
        <v>1283</v>
      </c>
      <c r="F2012" s="38" t="s">
        <v>1284</v>
      </c>
    </row>
    <row r="2013" spans="1:6">
      <c r="A2013" s="44" t="s">
        <v>3224</v>
      </c>
      <c r="B2013" s="44" t="s">
        <v>1405</v>
      </c>
      <c r="C2013" s="44" t="s">
        <v>1294</v>
      </c>
      <c r="D2013" s="44" t="s">
        <v>1295</v>
      </c>
      <c r="E2013" s="38" t="s">
        <v>1296</v>
      </c>
      <c r="F2013" s="38" t="s">
        <v>1297</v>
      </c>
    </row>
    <row r="2014" spans="1:6">
      <c r="A2014" s="44" t="s">
        <v>3225</v>
      </c>
      <c r="B2014" s="44" t="s">
        <v>1442</v>
      </c>
      <c r="C2014" s="44" t="s">
        <v>1281</v>
      </c>
      <c r="D2014" s="44" t="s">
        <v>1282</v>
      </c>
      <c r="E2014" s="38" t="s">
        <v>1283</v>
      </c>
      <c r="F2014" s="38" t="s">
        <v>1284</v>
      </c>
    </row>
    <row r="2015" spans="1:6">
      <c r="A2015" s="44" t="s">
        <v>3226</v>
      </c>
      <c r="B2015" s="44" t="s">
        <v>1437</v>
      </c>
      <c r="C2015" s="44" t="s">
        <v>1392</v>
      </c>
      <c r="D2015" s="44" t="s">
        <v>1288</v>
      </c>
      <c r="E2015" s="38" t="s">
        <v>1289</v>
      </c>
      <c r="F2015" s="38" t="s">
        <v>1290</v>
      </c>
    </row>
    <row r="2016" spans="1:6">
      <c r="A2016" s="44" t="s">
        <v>3227</v>
      </c>
      <c r="B2016" s="44" t="s">
        <v>1565</v>
      </c>
      <c r="C2016" s="44" t="s">
        <v>1305</v>
      </c>
      <c r="D2016" s="44" t="s">
        <v>1306</v>
      </c>
      <c r="E2016" s="38" t="s">
        <v>1307</v>
      </c>
      <c r="F2016" s="38" t="s">
        <v>1308</v>
      </c>
    </row>
    <row r="2017" spans="1:6">
      <c r="A2017" s="44" t="s">
        <v>3228</v>
      </c>
      <c r="B2017" s="44" t="s">
        <v>1347</v>
      </c>
      <c r="C2017" s="44" t="s">
        <v>1348</v>
      </c>
      <c r="D2017" s="44" t="s">
        <v>1295</v>
      </c>
      <c r="E2017" s="38" t="s">
        <v>1296</v>
      </c>
      <c r="F2017" s="38" t="s">
        <v>1297</v>
      </c>
    </row>
    <row r="2018" spans="1:6">
      <c r="A2018" s="44" t="s">
        <v>3229</v>
      </c>
      <c r="B2018" s="44" t="s">
        <v>1347</v>
      </c>
      <c r="C2018" s="44" t="s">
        <v>1348</v>
      </c>
      <c r="D2018" s="44" t="s">
        <v>1295</v>
      </c>
      <c r="E2018" s="38" t="s">
        <v>1296</v>
      </c>
      <c r="F2018" s="38" t="s">
        <v>1297</v>
      </c>
    </row>
    <row r="2019" spans="1:6">
      <c r="A2019" s="44" t="s">
        <v>3230</v>
      </c>
      <c r="B2019" s="44" t="s">
        <v>1411</v>
      </c>
      <c r="C2019" s="44" t="s">
        <v>1392</v>
      </c>
      <c r="D2019" s="44" t="s">
        <v>1288</v>
      </c>
      <c r="E2019" s="38" t="s">
        <v>1289</v>
      </c>
      <c r="F2019" s="38" t="s">
        <v>1290</v>
      </c>
    </row>
    <row r="2020" spans="1:6">
      <c r="A2020" s="44" t="s">
        <v>1108</v>
      </c>
      <c r="B2020" s="44" t="s">
        <v>1636</v>
      </c>
      <c r="C2020" s="44" t="s">
        <v>1392</v>
      </c>
      <c r="D2020" s="44" t="s">
        <v>1288</v>
      </c>
      <c r="E2020" s="38" t="s">
        <v>1289</v>
      </c>
      <c r="F2020" s="38" t="s">
        <v>1290</v>
      </c>
    </row>
    <row r="2021" spans="1:6">
      <c r="A2021" s="44" t="s">
        <v>3231</v>
      </c>
      <c r="B2021" s="44" t="s">
        <v>1445</v>
      </c>
      <c r="C2021" s="44" t="s">
        <v>1294</v>
      </c>
      <c r="D2021" s="44" t="s">
        <v>1295</v>
      </c>
      <c r="E2021" s="38" t="s">
        <v>1296</v>
      </c>
      <c r="F2021" s="38" t="s">
        <v>1297</v>
      </c>
    </row>
    <row r="2022" spans="1:6">
      <c r="A2022" s="44" t="s">
        <v>3232</v>
      </c>
      <c r="B2022" s="44" t="s">
        <v>1445</v>
      </c>
      <c r="C2022" s="44" t="s">
        <v>1294</v>
      </c>
      <c r="D2022" s="44" t="s">
        <v>1295</v>
      </c>
      <c r="E2022" s="38" t="s">
        <v>1296</v>
      </c>
      <c r="F2022" s="38" t="s">
        <v>1297</v>
      </c>
    </row>
    <row r="2023" spans="1:6">
      <c r="A2023" s="44" t="s">
        <v>3233</v>
      </c>
      <c r="B2023" s="44" t="s">
        <v>1448</v>
      </c>
      <c r="C2023" s="44" t="s">
        <v>1281</v>
      </c>
      <c r="D2023" s="44" t="s">
        <v>1282</v>
      </c>
      <c r="E2023" s="38" t="s">
        <v>1283</v>
      </c>
      <c r="F2023" s="38" t="s">
        <v>1284</v>
      </c>
    </row>
    <row r="2024" spans="1:6">
      <c r="A2024" s="44" t="s">
        <v>1111</v>
      </c>
      <c r="B2024" s="44" t="s">
        <v>1280</v>
      </c>
      <c r="C2024" s="44" t="s">
        <v>1281</v>
      </c>
      <c r="D2024" s="44" t="s">
        <v>1282</v>
      </c>
      <c r="E2024" s="38" t="s">
        <v>1283</v>
      </c>
      <c r="F2024" s="38" t="s">
        <v>1284</v>
      </c>
    </row>
    <row r="2025" spans="1:6">
      <c r="A2025" s="44" t="s">
        <v>3234</v>
      </c>
      <c r="B2025" s="44" t="s">
        <v>1519</v>
      </c>
      <c r="C2025" s="44" t="s">
        <v>1327</v>
      </c>
      <c r="D2025" s="44" t="s">
        <v>1288</v>
      </c>
      <c r="E2025" s="38" t="s">
        <v>1289</v>
      </c>
      <c r="F2025" s="38" t="s">
        <v>1290</v>
      </c>
    </row>
    <row r="2026" spans="1:6">
      <c r="A2026" s="44" t="s">
        <v>3235</v>
      </c>
      <c r="B2026" s="44" t="s">
        <v>1280</v>
      </c>
      <c r="C2026" s="44" t="s">
        <v>1281</v>
      </c>
      <c r="D2026" s="44" t="s">
        <v>1282</v>
      </c>
      <c r="E2026" s="38" t="s">
        <v>1283</v>
      </c>
      <c r="F2026" s="38" t="s">
        <v>1284</v>
      </c>
    </row>
    <row r="2027" spans="1:6">
      <c r="A2027" s="44" t="s">
        <v>3236</v>
      </c>
      <c r="B2027" s="44" t="s">
        <v>1393</v>
      </c>
      <c r="C2027" s="44" t="s">
        <v>1311</v>
      </c>
      <c r="D2027" s="44" t="s">
        <v>1301</v>
      </c>
      <c r="E2027" s="38" t="s">
        <v>1302</v>
      </c>
      <c r="F2027" s="38" t="s">
        <v>1303</v>
      </c>
    </row>
    <row r="2028" spans="1:6">
      <c r="A2028" s="44" t="s">
        <v>3237</v>
      </c>
      <c r="B2028" s="44" t="s">
        <v>1533</v>
      </c>
      <c r="C2028" s="44" t="s">
        <v>1334</v>
      </c>
      <c r="D2028" s="44" t="s">
        <v>1295</v>
      </c>
      <c r="E2028" s="38" t="s">
        <v>1296</v>
      </c>
      <c r="F2028" s="38" t="s">
        <v>1297</v>
      </c>
    </row>
    <row r="2029" spans="1:6">
      <c r="A2029" s="44" t="s">
        <v>3238</v>
      </c>
      <c r="B2029" s="44" t="s">
        <v>1286</v>
      </c>
      <c r="C2029" s="44" t="s">
        <v>1287</v>
      </c>
      <c r="D2029" s="44" t="s">
        <v>1288</v>
      </c>
      <c r="E2029" s="38" t="s">
        <v>1289</v>
      </c>
      <c r="F2029" s="38" t="s">
        <v>1290</v>
      </c>
    </row>
    <row r="2030" spans="1:6">
      <c r="A2030" s="44" t="s">
        <v>1612</v>
      </c>
      <c r="B2030" s="44" t="s">
        <v>1612</v>
      </c>
      <c r="C2030" s="44" t="s">
        <v>1294</v>
      </c>
      <c r="D2030" s="44" t="s">
        <v>1295</v>
      </c>
      <c r="E2030" s="38" t="s">
        <v>1296</v>
      </c>
      <c r="F2030" s="38" t="s">
        <v>1297</v>
      </c>
    </row>
    <row r="2031" spans="1:6">
      <c r="A2031" s="44" t="s">
        <v>3239</v>
      </c>
      <c r="B2031" s="44" t="s">
        <v>1427</v>
      </c>
      <c r="C2031" s="44" t="s">
        <v>1287</v>
      </c>
      <c r="D2031" s="44" t="s">
        <v>1288</v>
      </c>
      <c r="E2031" s="38" t="s">
        <v>1289</v>
      </c>
      <c r="F2031" s="38" t="s">
        <v>1290</v>
      </c>
    </row>
    <row r="2032" spans="1:6">
      <c r="A2032" s="44" t="s">
        <v>3240</v>
      </c>
      <c r="B2032" s="44" t="s">
        <v>1800</v>
      </c>
      <c r="C2032" s="44" t="s">
        <v>1300</v>
      </c>
      <c r="D2032" s="44" t="s">
        <v>1301</v>
      </c>
      <c r="E2032" s="38" t="s">
        <v>1302</v>
      </c>
      <c r="F2032" s="38" t="s">
        <v>1303</v>
      </c>
    </row>
    <row r="2033" spans="1:6">
      <c r="A2033" s="44" t="s">
        <v>3241</v>
      </c>
      <c r="B2033" s="44" t="s">
        <v>1353</v>
      </c>
      <c r="C2033" s="44" t="s">
        <v>1281</v>
      </c>
      <c r="D2033" s="44" t="s">
        <v>1282</v>
      </c>
      <c r="E2033" s="38" t="s">
        <v>1283</v>
      </c>
      <c r="F2033" s="38" t="s">
        <v>1284</v>
      </c>
    </row>
    <row r="2034" spans="1:6">
      <c r="A2034" s="44" t="s">
        <v>3242</v>
      </c>
      <c r="B2034" s="44" t="s">
        <v>1341</v>
      </c>
      <c r="C2034" s="44" t="s">
        <v>1330</v>
      </c>
      <c r="D2034" s="44" t="s">
        <v>1282</v>
      </c>
      <c r="E2034" s="38" t="s">
        <v>1283</v>
      </c>
      <c r="F2034" s="38" t="s">
        <v>1284</v>
      </c>
    </row>
    <row r="2035" spans="1:6">
      <c r="A2035" s="44" t="s">
        <v>3243</v>
      </c>
      <c r="B2035" s="44" t="s">
        <v>1519</v>
      </c>
      <c r="C2035" s="44" t="s">
        <v>1327</v>
      </c>
      <c r="D2035" s="44" t="s">
        <v>1288</v>
      </c>
      <c r="E2035" s="38" t="s">
        <v>1289</v>
      </c>
      <c r="F2035" s="38" t="s">
        <v>1290</v>
      </c>
    </row>
    <row r="2036" spans="1:6">
      <c r="A2036" s="44" t="s">
        <v>3244</v>
      </c>
      <c r="B2036" s="44" t="s">
        <v>1457</v>
      </c>
      <c r="C2036" s="44" t="s">
        <v>1330</v>
      </c>
      <c r="D2036" s="44" t="s">
        <v>1282</v>
      </c>
      <c r="E2036" s="38" t="s">
        <v>1283</v>
      </c>
      <c r="F2036" s="38" t="s">
        <v>1284</v>
      </c>
    </row>
    <row r="2037" spans="1:6">
      <c r="A2037" s="44" t="s">
        <v>3245</v>
      </c>
      <c r="B2037" s="44" t="s">
        <v>1445</v>
      </c>
      <c r="C2037" s="44" t="s">
        <v>1294</v>
      </c>
      <c r="D2037" s="44" t="s">
        <v>1295</v>
      </c>
      <c r="E2037" s="38" t="s">
        <v>1296</v>
      </c>
      <c r="F2037" s="38" t="s">
        <v>1297</v>
      </c>
    </row>
    <row r="2038" spans="1:6">
      <c r="A2038" s="44" t="s">
        <v>3246</v>
      </c>
      <c r="B2038" s="44" t="s">
        <v>1280</v>
      </c>
      <c r="C2038" s="44" t="s">
        <v>1281</v>
      </c>
      <c r="D2038" s="44" t="s">
        <v>1282</v>
      </c>
      <c r="E2038" s="38" t="s">
        <v>1283</v>
      </c>
      <c r="F2038" s="38" t="s">
        <v>1284</v>
      </c>
    </row>
    <row r="2039" spans="1:6">
      <c r="A2039" s="44" t="s">
        <v>3247</v>
      </c>
      <c r="B2039" s="44" t="s">
        <v>1280</v>
      </c>
      <c r="C2039" s="44" t="s">
        <v>1281</v>
      </c>
      <c r="D2039" s="44" t="s">
        <v>1282</v>
      </c>
      <c r="E2039" s="38" t="s">
        <v>1283</v>
      </c>
      <c r="F2039" s="38" t="s">
        <v>1284</v>
      </c>
    </row>
    <row r="2040" spans="1:6">
      <c r="A2040" s="44" t="s">
        <v>3248</v>
      </c>
      <c r="B2040" s="44" t="s">
        <v>1293</v>
      </c>
      <c r="C2040" s="44" t="s">
        <v>1294</v>
      </c>
      <c r="D2040" s="44" t="s">
        <v>1295</v>
      </c>
      <c r="E2040" s="38" t="s">
        <v>1296</v>
      </c>
      <c r="F2040" s="38" t="s">
        <v>1297</v>
      </c>
    </row>
    <row r="2041" spans="1:6">
      <c r="A2041" s="44" t="s">
        <v>3249</v>
      </c>
      <c r="B2041" s="44" t="s">
        <v>1519</v>
      </c>
      <c r="C2041" s="44" t="s">
        <v>1327</v>
      </c>
      <c r="D2041" s="44" t="s">
        <v>1288</v>
      </c>
      <c r="E2041" s="38" t="s">
        <v>1289</v>
      </c>
      <c r="F2041" s="38" t="s">
        <v>1290</v>
      </c>
    </row>
    <row r="2042" spans="1:6">
      <c r="A2042" s="44" t="s">
        <v>3250</v>
      </c>
      <c r="B2042" s="44" t="s">
        <v>1321</v>
      </c>
      <c r="C2042" s="44" t="s">
        <v>1322</v>
      </c>
      <c r="D2042" s="44" t="s">
        <v>1306</v>
      </c>
      <c r="E2042" s="38" t="s">
        <v>1307</v>
      </c>
      <c r="F2042" s="38" t="s">
        <v>1308</v>
      </c>
    </row>
    <row r="2043" spans="1:6">
      <c r="A2043" s="44" t="s">
        <v>3251</v>
      </c>
      <c r="B2043" s="44" t="s">
        <v>1345</v>
      </c>
      <c r="C2043" s="44" t="s">
        <v>1305</v>
      </c>
      <c r="D2043" s="44" t="s">
        <v>1306</v>
      </c>
      <c r="E2043" s="38" t="s">
        <v>1307</v>
      </c>
      <c r="F2043" s="38" t="s">
        <v>1308</v>
      </c>
    </row>
    <row r="2044" spans="1:6">
      <c r="A2044" s="44" t="s">
        <v>3252</v>
      </c>
      <c r="B2044" s="44" t="s">
        <v>1397</v>
      </c>
      <c r="C2044" s="44" t="s">
        <v>1300</v>
      </c>
      <c r="D2044" s="44" t="s">
        <v>1301</v>
      </c>
      <c r="E2044" s="38" t="s">
        <v>1302</v>
      </c>
      <c r="F2044" s="38" t="s">
        <v>1303</v>
      </c>
    </row>
    <row r="2045" spans="1:6">
      <c r="A2045" s="44" t="s">
        <v>3253</v>
      </c>
      <c r="B2045" s="44" t="s">
        <v>1341</v>
      </c>
      <c r="C2045" s="44" t="s">
        <v>1330</v>
      </c>
      <c r="D2045" s="44" t="s">
        <v>1282</v>
      </c>
      <c r="E2045" s="38" t="s">
        <v>1283</v>
      </c>
      <c r="F2045" s="38" t="s">
        <v>1284</v>
      </c>
    </row>
    <row r="2046" spans="1:6">
      <c r="A2046" s="44" t="s">
        <v>3254</v>
      </c>
      <c r="B2046" s="44" t="s">
        <v>1350</v>
      </c>
      <c r="C2046" s="44" t="s">
        <v>1300</v>
      </c>
      <c r="D2046" s="44" t="s">
        <v>1301</v>
      </c>
      <c r="E2046" s="38" t="s">
        <v>1302</v>
      </c>
      <c r="F2046" s="38" t="s">
        <v>1303</v>
      </c>
    </row>
    <row r="2047" spans="1:6">
      <c r="A2047" s="44" t="s">
        <v>3255</v>
      </c>
      <c r="B2047" s="44" t="s">
        <v>1341</v>
      </c>
      <c r="C2047" s="44" t="s">
        <v>1330</v>
      </c>
      <c r="D2047" s="44" t="s">
        <v>1282</v>
      </c>
      <c r="E2047" s="38" t="s">
        <v>1283</v>
      </c>
      <c r="F2047" s="38" t="s">
        <v>1284</v>
      </c>
    </row>
    <row r="2048" spans="1:6">
      <c r="A2048" s="44" t="s">
        <v>3256</v>
      </c>
      <c r="B2048" s="44" t="s">
        <v>1326</v>
      </c>
      <c r="C2048" s="44" t="s">
        <v>1327</v>
      </c>
      <c r="D2048" s="44" t="s">
        <v>1288</v>
      </c>
      <c r="E2048" s="38" t="s">
        <v>1289</v>
      </c>
      <c r="F2048" s="38" t="s">
        <v>1290</v>
      </c>
    </row>
    <row r="2049" spans="1:6">
      <c r="A2049" s="44" t="s">
        <v>3257</v>
      </c>
      <c r="B2049" s="44" t="s">
        <v>1326</v>
      </c>
      <c r="C2049" s="44" t="s">
        <v>1327</v>
      </c>
      <c r="D2049" s="44" t="s">
        <v>1288</v>
      </c>
      <c r="E2049" s="38" t="s">
        <v>1289</v>
      </c>
      <c r="F2049" s="38" t="s">
        <v>1290</v>
      </c>
    </row>
    <row r="2050" spans="1:6">
      <c r="A2050" s="44" t="s">
        <v>3258</v>
      </c>
      <c r="B2050" s="44" t="s">
        <v>1416</v>
      </c>
      <c r="C2050" s="44" t="s">
        <v>1327</v>
      </c>
      <c r="D2050" s="44" t="s">
        <v>1288</v>
      </c>
      <c r="E2050" s="38" t="s">
        <v>1289</v>
      </c>
      <c r="F2050" s="38" t="s">
        <v>1290</v>
      </c>
    </row>
    <row r="2051" spans="1:6">
      <c r="A2051" s="44" t="s">
        <v>3259</v>
      </c>
      <c r="B2051" s="44" t="s">
        <v>1326</v>
      </c>
      <c r="C2051" s="44" t="s">
        <v>1327</v>
      </c>
      <c r="D2051" s="44" t="s">
        <v>1288</v>
      </c>
      <c r="E2051" s="38" t="s">
        <v>1289</v>
      </c>
      <c r="F2051" s="38" t="s">
        <v>1290</v>
      </c>
    </row>
    <row r="2052" spans="1:6">
      <c r="A2052" s="44" t="s">
        <v>3260</v>
      </c>
      <c r="B2052" s="44" t="s">
        <v>1341</v>
      </c>
      <c r="C2052" s="44" t="s">
        <v>1330</v>
      </c>
      <c r="D2052" s="44" t="s">
        <v>1282</v>
      </c>
      <c r="E2052" s="38" t="s">
        <v>1283</v>
      </c>
      <c r="F2052" s="38" t="s">
        <v>1284</v>
      </c>
    </row>
    <row r="2053" spans="1:6">
      <c r="A2053" s="44" t="s">
        <v>3261</v>
      </c>
      <c r="B2053" s="44" t="s">
        <v>1416</v>
      </c>
      <c r="C2053" s="44" t="s">
        <v>1327</v>
      </c>
      <c r="D2053" s="44" t="s">
        <v>1288</v>
      </c>
      <c r="E2053" s="38" t="s">
        <v>1289</v>
      </c>
      <c r="F2053" s="38" t="s">
        <v>1290</v>
      </c>
    </row>
    <row r="2054" spans="1:6">
      <c r="A2054" s="44" t="s">
        <v>3262</v>
      </c>
      <c r="B2054" s="44" t="s">
        <v>1421</v>
      </c>
      <c r="C2054" s="44" t="s">
        <v>1322</v>
      </c>
      <c r="D2054" s="44" t="s">
        <v>1306</v>
      </c>
      <c r="E2054" s="38" t="s">
        <v>1307</v>
      </c>
      <c r="F2054" s="38" t="s">
        <v>1308</v>
      </c>
    </row>
    <row r="2055" spans="1:6">
      <c r="A2055" s="44" t="s">
        <v>3263</v>
      </c>
      <c r="B2055" s="44" t="s">
        <v>1497</v>
      </c>
      <c r="C2055" s="44" t="s">
        <v>1311</v>
      </c>
      <c r="D2055" s="44" t="s">
        <v>1301</v>
      </c>
      <c r="E2055" s="38" t="s">
        <v>1302</v>
      </c>
      <c r="F2055" s="38" t="s">
        <v>1303</v>
      </c>
    </row>
    <row r="2056" spans="1:6">
      <c r="A2056" s="44" t="s">
        <v>3264</v>
      </c>
      <c r="B2056" s="44" t="s">
        <v>1397</v>
      </c>
      <c r="C2056" s="44" t="s">
        <v>1300</v>
      </c>
      <c r="D2056" s="44" t="s">
        <v>1301</v>
      </c>
      <c r="E2056" s="38" t="s">
        <v>1302</v>
      </c>
      <c r="F2056" s="38" t="s">
        <v>1303</v>
      </c>
    </row>
    <row r="2057" spans="1:6">
      <c r="A2057" s="44" t="s">
        <v>3265</v>
      </c>
      <c r="B2057" s="44" t="s">
        <v>1437</v>
      </c>
      <c r="C2057" s="44" t="s">
        <v>1392</v>
      </c>
      <c r="D2057" s="44" t="s">
        <v>1288</v>
      </c>
      <c r="E2057" s="38" t="s">
        <v>1289</v>
      </c>
      <c r="F2057" s="38" t="s">
        <v>1290</v>
      </c>
    </row>
    <row r="2058" spans="1:6">
      <c r="A2058" s="44" t="s">
        <v>3266</v>
      </c>
      <c r="B2058" s="44" t="s">
        <v>1437</v>
      </c>
      <c r="C2058" s="44" t="s">
        <v>1392</v>
      </c>
      <c r="D2058" s="44" t="s">
        <v>1288</v>
      </c>
      <c r="E2058" s="38" t="s">
        <v>1289</v>
      </c>
      <c r="F2058" s="38" t="s">
        <v>1290</v>
      </c>
    </row>
    <row r="2059" spans="1:6">
      <c r="A2059" s="44" t="s">
        <v>1437</v>
      </c>
      <c r="B2059" s="44" t="s">
        <v>1437</v>
      </c>
      <c r="C2059" s="44" t="s">
        <v>1392</v>
      </c>
      <c r="D2059" s="44" t="s">
        <v>1288</v>
      </c>
      <c r="E2059" s="38" t="s">
        <v>1289</v>
      </c>
      <c r="F2059" s="38" t="s">
        <v>1290</v>
      </c>
    </row>
    <row r="2060" spans="1:6">
      <c r="A2060" s="44" t="s">
        <v>3267</v>
      </c>
      <c r="B2060" s="44" t="s">
        <v>1722</v>
      </c>
      <c r="C2060" s="44" t="s">
        <v>1300</v>
      </c>
      <c r="D2060" s="44" t="s">
        <v>1301</v>
      </c>
      <c r="E2060" s="38" t="s">
        <v>1302</v>
      </c>
      <c r="F2060" s="38" t="s">
        <v>1303</v>
      </c>
    </row>
    <row r="2061" spans="1:6">
      <c r="A2061" s="44" t="s">
        <v>3268</v>
      </c>
      <c r="B2061" s="44" t="s">
        <v>1553</v>
      </c>
      <c r="C2061" s="44" t="s">
        <v>1300</v>
      </c>
      <c r="D2061" s="44" t="s">
        <v>1301</v>
      </c>
      <c r="E2061" s="38" t="s">
        <v>1302</v>
      </c>
      <c r="F2061" s="38" t="s">
        <v>1303</v>
      </c>
    </row>
    <row r="2062" spans="1:6">
      <c r="A2062" s="44" t="s">
        <v>3269</v>
      </c>
      <c r="B2062" s="44" t="s">
        <v>1416</v>
      </c>
      <c r="C2062" s="44" t="s">
        <v>1327</v>
      </c>
      <c r="D2062" s="44" t="s">
        <v>1288</v>
      </c>
      <c r="E2062" s="38" t="s">
        <v>1289</v>
      </c>
      <c r="F2062" s="38" t="s">
        <v>1290</v>
      </c>
    </row>
    <row r="2063" spans="1:6">
      <c r="A2063" s="44" t="s">
        <v>3270</v>
      </c>
      <c r="B2063" s="44" t="s">
        <v>1482</v>
      </c>
      <c r="C2063" s="44" t="s">
        <v>1334</v>
      </c>
      <c r="D2063" s="44" t="s">
        <v>1295</v>
      </c>
      <c r="E2063" s="38" t="s">
        <v>1296</v>
      </c>
      <c r="F2063" s="38" t="s">
        <v>1297</v>
      </c>
    </row>
    <row r="2064" spans="1:6">
      <c r="A2064" s="44" t="s">
        <v>3271</v>
      </c>
      <c r="B2064" s="44" t="s">
        <v>1280</v>
      </c>
      <c r="C2064" s="44" t="s">
        <v>1281</v>
      </c>
      <c r="D2064" s="44" t="s">
        <v>1282</v>
      </c>
      <c r="E2064" s="38" t="s">
        <v>1283</v>
      </c>
      <c r="F2064" s="38" t="s">
        <v>1284</v>
      </c>
    </row>
    <row r="2065" spans="1:6">
      <c r="A2065" s="44" t="s">
        <v>3272</v>
      </c>
      <c r="B2065" s="44" t="s">
        <v>1437</v>
      </c>
      <c r="C2065" s="44" t="s">
        <v>1392</v>
      </c>
      <c r="D2065" s="44" t="s">
        <v>1288</v>
      </c>
      <c r="E2065" s="38" t="s">
        <v>1289</v>
      </c>
      <c r="F2065" s="38" t="s">
        <v>1290</v>
      </c>
    </row>
    <row r="2066" spans="1:6">
      <c r="A2066" s="44" t="s">
        <v>3273</v>
      </c>
      <c r="B2066" s="44" t="s">
        <v>1459</v>
      </c>
      <c r="C2066" s="44" t="s">
        <v>1281</v>
      </c>
      <c r="D2066" s="44" t="s">
        <v>1282</v>
      </c>
      <c r="E2066" s="38" t="s">
        <v>1283</v>
      </c>
      <c r="F2066" s="38" t="s">
        <v>1284</v>
      </c>
    </row>
    <row r="2067" spans="1:6">
      <c r="A2067" s="44" t="s">
        <v>3274</v>
      </c>
      <c r="B2067" s="44" t="s">
        <v>1416</v>
      </c>
      <c r="C2067" s="44" t="s">
        <v>1327</v>
      </c>
      <c r="D2067" s="44" t="s">
        <v>1288</v>
      </c>
      <c r="E2067" s="38" t="s">
        <v>1289</v>
      </c>
      <c r="F2067" s="38" t="s">
        <v>1290</v>
      </c>
    </row>
    <row r="2068" spans="1:6">
      <c r="A2068" s="44" t="s">
        <v>3275</v>
      </c>
      <c r="B2068" s="44" t="s">
        <v>1416</v>
      </c>
      <c r="C2068" s="44" t="s">
        <v>1327</v>
      </c>
      <c r="D2068" s="44" t="s">
        <v>1288</v>
      </c>
      <c r="E2068" s="38" t="s">
        <v>1289</v>
      </c>
      <c r="F2068" s="38" t="s">
        <v>1290</v>
      </c>
    </row>
    <row r="2069" spans="1:6">
      <c r="A2069" s="44" t="s">
        <v>3276</v>
      </c>
      <c r="B2069" s="44" t="s">
        <v>1315</v>
      </c>
      <c r="C2069" s="44" t="s">
        <v>1316</v>
      </c>
      <c r="D2069" s="44" t="s">
        <v>1317</v>
      </c>
      <c r="E2069" s="38" t="s">
        <v>1318</v>
      </c>
      <c r="F2069" s="38" t="s">
        <v>1319</v>
      </c>
    </row>
    <row r="2070" spans="1:6">
      <c r="A2070" s="44" t="s">
        <v>1113</v>
      </c>
      <c r="B2070" s="44" t="s">
        <v>1313</v>
      </c>
      <c r="C2070" s="44" t="s">
        <v>1305</v>
      </c>
      <c r="D2070" s="44" t="s">
        <v>1306</v>
      </c>
      <c r="E2070" s="38" t="s">
        <v>1307</v>
      </c>
      <c r="F2070" s="38" t="s">
        <v>1308</v>
      </c>
    </row>
    <row r="2071" spans="1:6">
      <c r="A2071" s="44" t="s">
        <v>1313</v>
      </c>
      <c r="B2071" s="44" t="s">
        <v>1313</v>
      </c>
      <c r="C2071" s="44" t="s">
        <v>1305</v>
      </c>
      <c r="D2071" s="44" t="s">
        <v>1306</v>
      </c>
      <c r="E2071" s="38" t="s">
        <v>1307</v>
      </c>
      <c r="F2071" s="38" t="s">
        <v>1308</v>
      </c>
    </row>
    <row r="2072" spans="1:6">
      <c r="A2072" s="44" t="s">
        <v>3277</v>
      </c>
      <c r="B2072" s="44" t="s">
        <v>1800</v>
      </c>
      <c r="C2072" s="44" t="s">
        <v>1300</v>
      </c>
      <c r="D2072" s="44" t="s">
        <v>1301</v>
      </c>
      <c r="E2072" s="38" t="s">
        <v>1302</v>
      </c>
      <c r="F2072" s="38" t="s">
        <v>1303</v>
      </c>
    </row>
    <row r="2073" spans="1:6">
      <c r="A2073" s="44" t="s">
        <v>3278</v>
      </c>
      <c r="B2073" s="44" t="s">
        <v>1800</v>
      </c>
      <c r="C2073" s="44" t="s">
        <v>1300</v>
      </c>
      <c r="D2073" s="44" t="s">
        <v>1301</v>
      </c>
      <c r="E2073" s="38" t="s">
        <v>1302</v>
      </c>
      <c r="F2073" s="38" t="s">
        <v>1303</v>
      </c>
    </row>
    <row r="2074" spans="1:6">
      <c r="A2074" s="44" t="s">
        <v>3279</v>
      </c>
      <c r="B2074" s="44" t="s">
        <v>1800</v>
      </c>
      <c r="C2074" s="44" t="s">
        <v>1300</v>
      </c>
      <c r="D2074" s="44" t="s">
        <v>1301</v>
      </c>
      <c r="E2074" s="38" t="s">
        <v>1302</v>
      </c>
      <c r="F2074" s="38" t="s">
        <v>1303</v>
      </c>
    </row>
    <row r="2075" spans="1:6">
      <c r="A2075" s="44" t="s">
        <v>3280</v>
      </c>
      <c r="B2075" s="44" t="s">
        <v>1286</v>
      </c>
      <c r="C2075" s="44" t="s">
        <v>1287</v>
      </c>
      <c r="D2075" s="44" t="s">
        <v>1288</v>
      </c>
      <c r="E2075" s="38" t="s">
        <v>1289</v>
      </c>
      <c r="F2075" s="38" t="s">
        <v>1290</v>
      </c>
    </row>
    <row r="2076" spans="1:6">
      <c r="A2076" s="44" t="s">
        <v>3281</v>
      </c>
      <c r="B2076" s="44" t="s">
        <v>1519</v>
      </c>
      <c r="C2076" s="44" t="s">
        <v>1327</v>
      </c>
      <c r="D2076" s="44" t="s">
        <v>1288</v>
      </c>
      <c r="E2076" s="38" t="s">
        <v>1289</v>
      </c>
      <c r="F2076" s="38" t="s">
        <v>1290</v>
      </c>
    </row>
    <row r="2077" spans="1:6">
      <c r="A2077" s="44" t="s">
        <v>3282</v>
      </c>
      <c r="B2077" s="44" t="s">
        <v>1326</v>
      </c>
      <c r="C2077" s="44" t="s">
        <v>1327</v>
      </c>
      <c r="D2077" s="44" t="s">
        <v>1288</v>
      </c>
      <c r="E2077" s="38" t="s">
        <v>1289</v>
      </c>
      <c r="F2077" s="38" t="s">
        <v>1290</v>
      </c>
    </row>
    <row r="2078" spans="1:6">
      <c r="A2078" s="44" t="s">
        <v>3283</v>
      </c>
      <c r="B2078" s="44" t="s">
        <v>1722</v>
      </c>
      <c r="C2078" s="44" t="s">
        <v>1300</v>
      </c>
      <c r="D2078" s="44" t="s">
        <v>1301</v>
      </c>
      <c r="E2078" s="38" t="s">
        <v>1302</v>
      </c>
      <c r="F2078" s="38" t="s">
        <v>1303</v>
      </c>
    </row>
    <row r="2079" spans="1:6">
      <c r="A2079" s="44" t="s">
        <v>3284</v>
      </c>
      <c r="B2079" s="44" t="s">
        <v>1385</v>
      </c>
      <c r="C2079" s="44" t="s">
        <v>1300</v>
      </c>
      <c r="D2079" s="44" t="s">
        <v>1301</v>
      </c>
      <c r="E2079" s="38" t="s">
        <v>1302</v>
      </c>
      <c r="F2079" s="38" t="s">
        <v>1303</v>
      </c>
    </row>
    <row r="2080" spans="1:6">
      <c r="A2080" s="44" t="s">
        <v>3285</v>
      </c>
      <c r="B2080" s="44" t="s">
        <v>1347</v>
      </c>
      <c r="C2080" s="44" t="s">
        <v>1348</v>
      </c>
      <c r="D2080" s="44" t="s">
        <v>1295</v>
      </c>
      <c r="E2080" s="38" t="s">
        <v>1296</v>
      </c>
      <c r="F2080" s="38" t="s">
        <v>1297</v>
      </c>
    </row>
    <row r="2081" spans="1:6">
      <c r="A2081" s="44" t="s">
        <v>3286</v>
      </c>
      <c r="B2081" s="44" t="s">
        <v>1393</v>
      </c>
      <c r="C2081" s="44" t="s">
        <v>1311</v>
      </c>
      <c r="D2081" s="44" t="s">
        <v>1301</v>
      </c>
      <c r="E2081" s="38" t="s">
        <v>1302</v>
      </c>
      <c r="F2081" s="38" t="s">
        <v>1303</v>
      </c>
    </row>
    <row r="2082" spans="1:6">
      <c r="A2082" s="44" t="s">
        <v>3287</v>
      </c>
      <c r="B2082" s="44" t="s">
        <v>1774</v>
      </c>
      <c r="C2082" s="44" t="s">
        <v>1311</v>
      </c>
      <c r="D2082" s="44" t="s">
        <v>1301</v>
      </c>
      <c r="E2082" s="38" t="s">
        <v>1302</v>
      </c>
      <c r="F2082" s="38" t="s">
        <v>1303</v>
      </c>
    </row>
    <row r="2083" spans="1:6">
      <c r="A2083" s="44" t="s">
        <v>3288</v>
      </c>
      <c r="B2083" s="44" t="s">
        <v>1299</v>
      </c>
      <c r="C2083" s="44" t="s">
        <v>1300</v>
      </c>
      <c r="D2083" s="44" t="s">
        <v>1301</v>
      </c>
      <c r="E2083" s="38" t="s">
        <v>1302</v>
      </c>
      <c r="F2083" s="38" t="s">
        <v>1303</v>
      </c>
    </row>
    <row r="2084" spans="1:6">
      <c r="A2084" s="44" t="s">
        <v>3289</v>
      </c>
      <c r="B2084" s="44" t="s">
        <v>1293</v>
      </c>
      <c r="C2084" s="44" t="s">
        <v>1294</v>
      </c>
      <c r="D2084" s="44" t="s">
        <v>1295</v>
      </c>
      <c r="E2084" s="38" t="s">
        <v>1296</v>
      </c>
      <c r="F2084" s="38" t="s">
        <v>1297</v>
      </c>
    </row>
    <row r="2085" spans="1:6">
      <c r="A2085" s="44" t="s">
        <v>3290</v>
      </c>
      <c r="B2085" s="44" t="s">
        <v>1329</v>
      </c>
      <c r="C2085" s="44" t="s">
        <v>1330</v>
      </c>
      <c r="D2085" s="44" t="s">
        <v>1282</v>
      </c>
      <c r="E2085" s="38" t="s">
        <v>1283</v>
      </c>
      <c r="F2085" s="38" t="s">
        <v>1284</v>
      </c>
    </row>
    <row r="2086" spans="1:6">
      <c r="A2086" s="44" t="s">
        <v>3291</v>
      </c>
      <c r="B2086" s="44" t="s">
        <v>1680</v>
      </c>
      <c r="C2086" s="44" t="s">
        <v>1294</v>
      </c>
      <c r="D2086" s="44" t="s">
        <v>1295</v>
      </c>
      <c r="E2086" s="38" t="s">
        <v>1296</v>
      </c>
      <c r="F2086" s="38" t="s">
        <v>1297</v>
      </c>
    </row>
    <row r="2087" spans="1:6">
      <c r="A2087" s="44" t="s">
        <v>3292</v>
      </c>
      <c r="B2087" s="44" t="s">
        <v>1627</v>
      </c>
      <c r="C2087" s="44" t="s">
        <v>1316</v>
      </c>
      <c r="D2087" s="44" t="s">
        <v>1317</v>
      </c>
      <c r="E2087" s="38" t="s">
        <v>1318</v>
      </c>
      <c r="F2087" s="38" t="s">
        <v>1319</v>
      </c>
    </row>
    <row r="2088" spans="1:6">
      <c r="A2088" s="44" t="s">
        <v>3293</v>
      </c>
      <c r="B2088" s="44" t="s">
        <v>1478</v>
      </c>
      <c r="C2088" s="44" t="s">
        <v>1294</v>
      </c>
      <c r="D2088" s="44" t="s">
        <v>1295</v>
      </c>
      <c r="E2088" s="38" t="s">
        <v>1296</v>
      </c>
      <c r="F2088" s="38" t="s">
        <v>1297</v>
      </c>
    </row>
    <row r="2089" spans="1:6">
      <c r="A2089" s="44" t="s">
        <v>3294</v>
      </c>
      <c r="B2089" s="44" t="s">
        <v>1437</v>
      </c>
      <c r="C2089" s="44" t="s">
        <v>1392</v>
      </c>
      <c r="D2089" s="44" t="s">
        <v>1288</v>
      </c>
      <c r="E2089" s="38" t="s">
        <v>1289</v>
      </c>
      <c r="F2089" s="38" t="s">
        <v>1290</v>
      </c>
    </row>
    <row r="2090" spans="1:6">
      <c r="A2090" s="44" t="s">
        <v>3295</v>
      </c>
      <c r="B2090" s="44" t="s">
        <v>1612</v>
      </c>
      <c r="C2090" s="44" t="s">
        <v>1294</v>
      </c>
      <c r="D2090" s="44" t="s">
        <v>1295</v>
      </c>
      <c r="E2090" s="38" t="s">
        <v>1296</v>
      </c>
      <c r="F2090" s="38" t="s">
        <v>1297</v>
      </c>
    </row>
    <row r="2091" spans="1:6">
      <c r="A2091" s="44" t="s">
        <v>1405</v>
      </c>
      <c r="B2091" s="44" t="s">
        <v>1405</v>
      </c>
      <c r="C2091" s="44" t="s">
        <v>1294</v>
      </c>
      <c r="D2091" s="44" t="s">
        <v>1295</v>
      </c>
      <c r="E2091" s="38" t="s">
        <v>1296</v>
      </c>
      <c r="F2091" s="38" t="s">
        <v>1297</v>
      </c>
    </row>
    <row r="2092" spans="1:6">
      <c r="A2092" s="44" t="s">
        <v>3296</v>
      </c>
      <c r="B2092" s="44" t="s">
        <v>1478</v>
      </c>
      <c r="C2092" s="44" t="s">
        <v>1294</v>
      </c>
      <c r="D2092" s="44" t="s">
        <v>1295</v>
      </c>
      <c r="E2092" s="38" t="s">
        <v>1296</v>
      </c>
      <c r="F2092" s="38" t="s">
        <v>1297</v>
      </c>
    </row>
    <row r="2093" spans="1:6">
      <c r="A2093" s="44" t="s">
        <v>3297</v>
      </c>
      <c r="B2093" s="44" t="s">
        <v>1448</v>
      </c>
      <c r="C2093" s="44" t="s">
        <v>1281</v>
      </c>
      <c r="D2093" s="44" t="s">
        <v>1282</v>
      </c>
      <c r="E2093" s="38" t="s">
        <v>1283</v>
      </c>
      <c r="F2093" s="38" t="s">
        <v>1284</v>
      </c>
    </row>
    <row r="2094" spans="1:6">
      <c r="A2094" s="44" t="s">
        <v>3298</v>
      </c>
      <c r="B2094" s="44" t="s">
        <v>1388</v>
      </c>
      <c r="C2094" s="44" t="s">
        <v>1389</v>
      </c>
      <c r="D2094" s="44" t="s">
        <v>1295</v>
      </c>
      <c r="E2094" s="38" t="s">
        <v>1296</v>
      </c>
      <c r="F2094" s="38" t="s">
        <v>1297</v>
      </c>
    </row>
    <row r="2095" spans="1:6">
      <c r="A2095" s="44" t="s">
        <v>3299</v>
      </c>
      <c r="B2095" s="44" t="s">
        <v>1411</v>
      </c>
      <c r="C2095" s="44" t="s">
        <v>1392</v>
      </c>
      <c r="D2095" s="44" t="s">
        <v>1288</v>
      </c>
      <c r="E2095" s="38" t="s">
        <v>1289</v>
      </c>
      <c r="F2095" s="38" t="s">
        <v>1290</v>
      </c>
    </row>
    <row r="2096" spans="1:6">
      <c r="A2096" s="44" t="s">
        <v>3300</v>
      </c>
      <c r="B2096" s="44" t="s">
        <v>1416</v>
      </c>
      <c r="C2096" s="44" t="s">
        <v>1327</v>
      </c>
      <c r="D2096" s="44" t="s">
        <v>1288</v>
      </c>
      <c r="E2096" s="38" t="s">
        <v>1289</v>
      </c>
      <c r="F2096" s="38" t="s">
        <v>1290</v>
      </c>
    </row>
    <row r="2097" spans="1:6">
      <c r="A2097" s="44" t="s">
        <v>1495</v>
      </c>
      <c r="B2097" s="44" t="s">
        <v>1495</v>
      </c>
      <c r="C2097" s="44" t="s">
        <v>1281</v>
      </c>
      <c r="D2097" s="44" t="s">
        <v>1282</v>
      </c>
      <c r="E2097" s="38" t="s">
        <v>1283</v>
      </c>
      <c r="F2097" s="38" t="s">
        <v>1284</v>
      </c>
    </row>
    <row r="2098" spans="1:6">
      <c r="A2098" s="44" t="s">
        <v>3301</v>
      </c>
      <c r="B2098" s="44" t="s">
        <v>1478</v>
      </c>
      <c r="C2098" s="44" t="s">
        <v>1294</v>
      </c>
      <c r="D2098" s="44" t="s">
        <v>1295</v>
      </c>
      <c r="E2098" s="38" t="s">
        <v>1296</v>
      </c>
      <c r="F2098" s="38" t="s">
        <v>1297</v>
      </c>
    </row>
    <row r="2099" spans="1:6">
      <c r="A2099" s="44" t="s">
        <v>3302</v>
      </c>
      <c r="B2099" s="44" t="s">
        <v>1680</v>
      </c>
      <c r="C2099" s="44" t="s">
        <v>1294</v>
      </c>
      <c r="D2099" s="44" t="s">
        <v>1295</v>
      </c>
      <c r="E2099" s="38" t="s">
        <v>1296</v>
      </c>
      <c r="F2099" s="38" t="s">
        <v>1297</v>
      </c>
    </row>
    <row r="2100" spans="1:6">
      <c r="A2100" s="44" t="s">
        <v>3303</v>
      </c>
      <c r="B2100" s="44" t="s">
        <v>1416</v>
      </c>
      <c r="C2100" s="44" t="s">
        <v>1327</v>
      </c>
      <c r="D2100" s="44" t="s">
        <v>1288</v>
      </c>
      <c r="E2100" s="38" t="s">
        <v>1289</v>
      </c>
      <c r="F2100" s="38" t="s">
        <v>1290</v>
      </c>
    </row>
    <row r="2101" spans="1:6">
      <c r="A2101" s="44" t="s">
        <v>3304</v>
      </c>
      <c r="B2101" s="44" t="s">
        <v>1533</v>
      </c>
      <c r="C2101" s="44" t="s">
        <v>1334</v>
      </c>
      <c r="D2101" s="44" t="s">
        <v>1295</v>
      </c>
      <c r="E2101" s="38" t="s">
        <v>1296</v>
      </c>
      <c r="F2101" s="38" t="s">
        <v>1297</v>
      </c>
    </row>
    <row r="2102" spans="1:6">
      <c r="A2102" s="44" t="s">
        <v>3305</v>
      </c>
      <c r="B2102" s="44" t="s">
        <v>1482</v>
      </c>
      <c r="C2102" s="44" t="s">
        <v>1334</v>
      </c>
      <c r="D2102" s="44" t="s">
        <v>1295</v>
      </c>
      <c r="E2102" s="38" t="s">
        <v>1296</v>
      </c>
      <c r="F2102" s="38" t="s">
        <v>1297</v>
      </c>
    </row>
    <row r="2103" spans="1:6">
      <c r="A2103" s="44" t="s">
        <v>3306</v>
      </c>
      <c r="B2103" s="44" t="s">
        <v>1445</v>
      </c>
      <c r="C2103" s="44" t="s">
        <v>1294</v>
      </c>
      <c r="D2103" s="44" t="s">
        <v>1295</v>
      </c>
      <c r="E2103" s="38" t="s">
        <v>1296</v>
      </c>
      <c r="F2103" s="38" t="s">
        <v>1297</v>
      </c>
    </row>
    <row r="2104" spans="1:6">
      <c r="A2104" s="44" t="s">
        <v>3307</v>
      </c>
      <c r="B2104" s="44" t="s">
        <v>1343</v>
      </c>
      <c r="C2104" s="44" t="s">
        <v>1334</v>
      </c>
      <c r="D2104" s="44" t="s">
        <v>1295</v>
      </c>
      <c r="E2104" s="38" t="s">
        <v>1296</v>
      </c>
      <c r="F2104" s="38" t="s">
        <v>1297</v>
      </c>
    </row>
    <row r="2105" spans="1:6">
      <c r="A2105" s="44" t="s">
        <v>3308</v>
      </c>
      <c r="B2105" s="44" t="s">
        <v>1341</v>
      </c>
      <c r="C2105" s="44" t="s">
        <v>1330</v>
      </c>
      <c r="D2105" s="44" t="s">
        <v>1282</v>
      </c>
      <c r="E2105" s="38" t="s">
        <v>1283</v>
      </c>
      <c r="F2105" s="38" t="s">
        <v>1284</v>
      </c>
    </row>
    <row r="2106" spans="1:6">
      <c r="A2106" s="44" t="s">
        <v>3309</v>
      </c>
      <c r="B2106" s="44" t="s">
        <v>1712</v>
      </c>
      <c r="C2106" s="44" t="s">
        <v>1322</v>
      </c>
      <c r="D2106" s="44" t="s">
        <v>1306</v>
      </c>
      <c r="E2106" s="38" t="s">
        <v>1307</v>
      </c>
      <c r="F2106" s="38" t="s">
        <v>1308</v>
      </c>
    </row>
    <row r="2107" spans="1:6">
      <c r="A2107" s="44" t="s">
        <v>3310</v>
      </c>
      <c r="B2107" s="44" t="s">
        <v>1712</v>
      </c>
      <c r="C2107" s="44" t="s">
        <v>1322</v>
      </c>
      <c r="D2107" s="44" t="s">
        <v>1306</v>
      </c>
      <c r="E2107" s="38" t="s">
        <v>1307</v>
      </c>
      <c r="F2107" s="38" t="s">
        <v>1308</v>
      </c>
    </row>
    <row r="2108" spans="1:6">
      <c r="A2108" s="44" t="s">
        <v>3311</v>
      </c>
      <c r="B2108" s="44" t="s">
        <v>1341</v>
      </c>
      <c r="C2108" s="44" t="s">
        <v>1330</v>
      </c>
      <c r="D2108" s="44" t="s">
        <v>1282</v>
      </c>
      <c r="E2108" s="38" t="s">
        <v>1283</v>
      </c>
      <c r="F2108" s="38" t="s">
        <v>1284</v>
      </c>
    </row>
    <row r="2109" spans="1:6">
      <c r="A2109" s="44" t="s">
        <v>3312</v>
      </c>
      <c r="B2109" s="44" t="s">
        <v>1416</v>
      </c>
      <c r="C2109" s="44" t="s">
        <v>1327</v>
      </c>
      <c r="D2109" s="44" t="s">
        <v>1288</v>
      </c>
      <c r="E2109" s="38" t="s">
        <v>1289</v>
      </c>
      <c r="F2109" s="38" t="s">
        <v>1290</v>
      </c>
    </row>
    <row r="2110" spans="1:6">
      <c r="A2110" s="44" t="s">
        <v>3313</v>
      </c>
      <c r="B2110" s="44" t="s">
        <v>1341</v>
      </c>
      <c r="C2110" s="44" t="s">
        <v>1330</v>
      </c>
      <c r="D2110" s="44" t="s">
        <v>1282</v>
      </c>
      <c r="E2110" s="38" t="s">
        <v>1283</v>
      </c>
      <c r="F2110" s="38" t="s">
        <v>1284</v>
      </c>
    </row>
    <row r="2111" spans="1:6">
      <c r="A2111" s="44" t="s">
        <v>3314</v>
      </c>
      <c r="B2111" s="44" t="s">
        <v>1339</v>
      </c>
      <c r="C2111" s="44" t="s">
        <v>1281</v>
      </c>
      <c r="D2111" s="44" t="s">
        <v>1282</v>
      </c>
      <c r="E2111" s="38" t="s">
        <v>1283</v>
      </c>
      <c r="F2111" s="38" t="s">
        <v>1284</v>
      </c>
    </row>
    <row r="2112" spans="1:6">
      <c r="A2112" s="44" t="s">
        <v>3315</v>
      </c>
      <c r="B2112" s="44" t="s">
        <v>1359</v>
      </c>
      <c r="C2112" s="44" t="s">
        <v>1311</v>
      </c>
      <c r="D2112" s="44" t="s">
        <v>1301</v>
      </c>
      <c r="E2112" s="38" t="s">
        <v>1302</v>
      </c>
      <c r="F2112" s="38" t="s">
        <v>1303</v>
      </c>
    </row>
    <row r="2113" spans="1:6">
      <c r="A2113" s="44" t="s">
        <v>3316</v>
      </c>
      <c r="B2113" s="44" t="s">
        <v>1397</v>
      </c>
      <c r="C2113" s="44" t="s">
        <v>1300</v>
      </c>
      <c r="D2113" s="44" t="s">
        <v>1301</v>
      </c>
      <c r="E2113" s="38" t="s">
        <v>1302</v>
      </c>
      <c r="F2113" s="38" t="s">
        <v>1303</v>
      </c>
    </row>
    <row r="2114" spans="1:6">
      <c r="A2114" s="44" t="s">
        <v>3317</v>
      </c>
      <c r="B2114" s="44" t="s">
        <v>1497</v>
      </c>
      <c r="C2114" s="44" t="s">
        <v>1311</v>
      </c>
      <c r="D2114" s="44" t="s">
        <v>1301</v>
      </c>
      <c r="E2114" s="38" t="s">
        <v>1302</v>
      </c>
      <c r="F2114" s="38" t="s">
        <v>1303</v>
      </c>
    </row>
    <row r="2115" spans="1:6">
      <c r="A2115" s="44" t="s">
        <v>3318</v>
      </c>
      <c r="B2115" s="44" t="s">
        <v>1397</v>
      </c>
      <c r="C2115" s="44" t="s">
        <v>1300</v>
      </c>
      <c r="D2115" s="44" t="s">
        <v>1301</v>
      </c>
      <c r="E2115" s="38" t="s">
        <v>1302</v>
      </c>
      <c r="F2115" s="38" t="s">
        <v>1303</v>
      </c>
    </row>
    <row r="2116" spans="1:6">
      <c r="A2116" s="44" t="s">
        <v>3319</v>
      </c>
      <c r="B2116" s="44" t="s">
        <v>1493</v>
      </c>
      <c r="C2116" s="44" t="s">
        <v>1287</v>
      </c>
      <c r="D2116" s="44" t="s">
        <v>1288</v>
      </c>
      <c r="E2116" s="38" t="s">
        <v>1289</v>
      </c>
      <c r="F2116" s="38" t="s">
        <v>1290</v>
      </c>
    </row>
    <row r="2117" spans="1:6">
      <c r="A2117" s="44" t="s">
        <v>3320</v>
      </c>
      <c r="B2117" s="44" t="s">
        <v>1397</v>
      </c>
      <c r="C2117" s="44" t="s">
        <v>1300</v>
      </c>
      <c r="D2117" s="44" t="s">
        <v>1301</v>
      </c>
      <c r="E2117" s="38" t="s">
        <v>1302</v>
      </c>
      <c r="F2117" s="38" t="s">
        <v>1303</v>
      </c>
    </row>
    <row r="2118" spans="1:6">
      <c r="A2118" s="44" t="s">
        <v>3321</v>
      </c>
      <c r="B2118" s="44" t="s">
        <v>1636</v>
      </c>
      <c r="C2118" s="44" t="s">
        <v>1392</v>
      </c>
      <c r="D2118" s="44" t="s">
        <v>1288</v>
      </c>
      <c r="E2118" s="38" t="s">
        <v>1289</v>
      </c>
      <c r="F2118" s="38" t="s">
        <v>1290</v>
      </c>
    </row>
    <row r="2119" spans="1:6">
      <c r="A2119" s="44" t="s">
        <v>3322</v>
      </c>
      <c r="B2119" s="44" t="s">
        <v>1636</v>
      </c>
      <c r="C2119" s="44" t="s">
        <v>1392</v>
      </c>
      <c r="D2119" s="44" t="s">
        <v>1288</v>
      </c>
      <c r="E2119" s="38" t="s">
        <v>1289</v>
      </c>
      <c r="F2119" s="38" t="s">
        <v>1290</v>
      </c>
    </row>
    <row r="2120" spans="1:6">
      <c r="A2120" s="44" t="s">
        <v>3323</v>
      </c>
      <c r="B2120" s="44" t="s">
        <v>1636</v>
      </c>
      <c r="C2120" s="44" t="s">
        <v>1392</v>
      </c>
      <c r="D2120" s="44" t="s">
        <v>1288</v>
      </c>
      <c r="E2120" s="38" t="s">
        <v>1289</v>
      </c>
      <c r="F2120" s="38" t="s">
        <v>1290</v>
      </c>
    </row>
    <row r="2121" spans="1:6">
      <c r="A2121" s="44" t="s">
        <v>3324</v>
      </c>
      <c r="B2121" s="44" t="s">
        <v>1427</v>
      </c>
      <c r="C2121" s="44" t="s">
        <v>1287</v>
      </c>
      <c r="D2121" s="44" t="s">
        <v>1288</v>
      </c>
      <c r="E2121" s="38" t="s">
        <v>1289</v>
      </c>
      <c r="F2121" s="38" t="s">
        <v>1290</v>
      </c>
    </row>
    <row r="2122" spans="1:6">
      <c r="A2122" s="44" t="s">
        <v>3325</v>
      </c>
      <c r="B2122" s="44" t="s">
        <v>1554</v>
      </c>
      <c r="C2122" s="44" t="s">
        <v>1316</v>
      </c>
      <c r="D2122" s="44" t="s">
        <v>1317</v>
      </c>
      <c r="E2122" s="38" t="s">
        <v>1318</v>
      </c>
      <c r="F2122" s="38" t="s">
        <v>1319</v>
      </c>
    </row>
    <row r="2123" spans="1:6">
      <c r="A2123" s="44" t="s">
        <v>3326</v>
      </c>
      <c r="B2123" s="44" t="s">
        <v>1337</v>
      </c>
      <c r="C2123" s="44" t="s">
        <v>1322</v>
      </c>
      <c r="D2123" s="44" t="s">
        <v>1306</v>
      </c>
      <c r="E2123" s="38" t="s">
        <v>1307</v>
      </c>
      <c r="F2123" s="38" t="s">
        <v>1308</v>
      </c>
    </row>
    <row r="2124" spans="1:6">
      <c r="A2124" s="44" t="s">
        <v>1118</v>
      </c>
      <c r="B2124" s="44" t="s">
        <v>1341</v>
      </c>
      <c r="C2124" s="44" t="s">
        <v>1330</v>
      </c>
      <c r="D2124" s="44" t="s">
        <v>1282</v>
      </c>
      <c r="E2124" s="38" t="s">
        <v>1283</v>
      </c>
      <c r="F2124" s="38" t="s">
        <v>1284</v>
      </c>
    </row>
    <row r="2125" spans="1:6">
      <c r="A2125" s="44" t="s">
        <v>3327</v>
      </c>
      <c r="B2125" s="44" t="s">
        <v>1321</v>
      </c>
      <c r="C2125" s="44" t="s">
        <v>1322</v>
      </c>
      <c r="D2125" s="44" t="s">
        <v>1306</v>
      </c>
      <c r="E2125" s="38" t="s">
        <v>1307</v>
      </c>
      <c r="F2125" s="38" t="s">
        <v>1308</v>
      </c>
    </row>
    <row r="2126" spans="1:6">
      <c r="A2126" s="44" t="s">
        <v>3328</v>
      </c>
      <c r="B2126" s="44" t="s">
        <v>1326</v>
      </c>
      <c r="C2126" s="44" t="s">
        <v>1327</v>
      </c>
      <c r="D2126" s="44" t="s">
        <v>1288</v>
      </c>
      <c r="E2126" s="38" t="s">
        <v>1289</v>
      </c>
      <c r="F2126" s="38" t="s">
        <v>1290</v>
      </c>
    </row>
    <row r="2127" spans="1:6">
      <c r="A2127" s="44" t="s">
        <v>3329</v>
      </c>
      <c r="B2127" s="44" t="s">
        <v>1411</v>
      </c>
      <c r="C2127" s="44" t="s">
        <v>1392</v>
      </c>
      <c r="D2127" s="44" t="s">
        <v>1288</v>
      </c>
      <c r="E2127" s="38" t="s">
        <v>1289</v>
      </c>
      <c r="F2127" s="38" t="s">
        <v>1290</v>
      </c>
    </row>
    <row r="2128" spans="1:6">
      <c r="A2128" s="44" t="s">
        <v>3330</v>
      </c>
      <c r="B2128" s="44" t="s">
        <v>1405</v>
      </c>
      <c r="C2128" s="44" t="s">
        <v>1294</v>
      </c>
      <c r="D2128" s="44" t="s">
        <v>1295</v>
      </c>
      <c r="E2128" s="38" t="s">
        <v>1296</v>
      </c>
      <c r="F2128" s="38" t="s">
        <v>1297</v>
      </c>
    </row>
    <row r="2129" spans="1:6">
      <c r="A2129" s="44" t="s">
        <v>3331</v>
      </c>
      <c r="B2129" s="44" t="s">
        <v>1722</v>
      </c>
      <c r="C2129" s="44" t="s">
        <v>1300</v>
      </c>
      <c r="D2129" s="44" t="s">
        <v>1301</v>
      </c>
      <c r="E2129" s="38" t="s">
        <v>1302</v>
      </c>
      <c r="F2129" s="38" t="s">
        <v>1303</v>
      </c>
    </row>
    <row r="2130" spans="1:6">
      <c r="A2130" s="44" t="s">
        <v>3332</v>
      </c>
      <c r="B2130" s="44" t="s">
        <v>1343</v>
      </c>
      <c r="C2130" s="44" t="s">
        <v>1334</v>
      </c>
      <c r="D2130" s="44" t="s">
        <v>1295</v>
      </c>
      <c r="E2130" s="38" t="s">
        <v>1296</v>
      </c>
      <c r="F2130" s="38" t="s">
        <v>1297</v>
      </c>
    </row>
    <row r="2131" spans="1:6">
      <c r="A2131" s="44" t="s">
        <v>3333</v>
      </c>
      <c r="B2131" s="44" t="s">
        <v>1519</v>
      </c>
      <c r="C2131" s="44" t="s">
        <v>1327</v>
      </c>
      <c r="D2131" s="44" t="s">
        <v>1288</v>
      </c>
      <c r="E2131" s="38" t="s">
        <v>1289</v>
      </c>
      <c r="F2131" s="38" t="s">
        <v>1290</v>
      </c>
    </row>
    <row r="2132" spans="1:6">
      <c r="A2132" s="44" t="s">
        <v>3334</v>
      </c>
      <c r="B2132" s="44" t="s">
        <v>1299</v>
      </c>
      <c r="C2132" s="44" t="s">
        <v>1300</v>
      </c>
      <c r="D2132" s="44" t="s">
        <v>1301</v>
      </c>
      <c r="E2132" s="38" t="s">
        <v>1302</v>
      </c>
      <c r="F2132" s="38" t="s">
        <v>1303</v>
      </c>
    </row>
    <row r="2133" spans="1:6">
      <c r="A2133" s="44" t="s">
        <v>3335</v>
      </c>
      <c r="B2133" s="44" t="s">
        <v>1299</v>
      </c>
      <c r="C2133" s="44" t="s">
        <v>1300</v>
      </c>
      <c r="D2133" s="44" t="s">
        <v>1301</v>
      </c>
      <c r="E2133" s="38" t="s">
        <v>1302</v>
      </c>
      <c r="F2133" s="38" t="s">
        <v>1303</v>
      </c>
    </row>
    <row r="2134" spans="1:6">
      <c r="A2134" s="44" t="s">
        <v>3336</v>
      </c>
      <c r="B2134" s="44" t="s">
        <v>1587</v>
      </c>
      <c r="C2134" s="44" t="s">
        <v>1389</v>
      </c>
      <c r="D2134" s="44" t="s">
        <v>1295</v>
      </c>
      <c r="E2134" s="38" t="s">
        <v>1296</v>
      </c>
      <c r="F2134" s="38" t="s">
        <v>1297</v>
      </c>
    </row>
    <row r="2135" spans="1:6">
      <c r="A2135" s="44" t="s">
        <v>3337</v>
      </c>
      <c r="B2135" s="44" t="s">
        <v>1517</v>
      </c>
      <c r="C2135" s="44" t="s">
        <v>1334</v>
      </c>
      <c r="D2135" s="44" t="s">
        <v>1295</v>
      </c>
      <c r="E2135" s="38" t="s">
        <v>1296</v>
      </c>
      <c r="F2135" s="38" t="s">
        <v>1297</v>
      </c>
    </row>
    <row r="2136" spans="1:6">
      <c r="A2136" s="44" t="s">
        <v>3338</v>
      </c>
      <c r="B2136" s="44" t="s">
        <v>1403</v>
      </c>
      <c r="C2136" s="44" t="s">
        <v>1316</v>
      </c>
      <c r="D2136" s="44" t="s">
        <v>1317</v>
      </c>
      <c r="E2136" s="38" t="s">
        <v>1318</v>
      </c>
      <c r="F2136" s="38" t="s">
        <v>1319</v>
      </c>
    </row>
    <row r="2137" spans="1:6">
      <c r="A2137" s="44" t="s">
        <v>1429</v>
      </c>
      <c r="B2137" s="44" t="s">
        <v>1429</v>
      </c>
      <c r="C2137" s="44" t="s">
        <v>1316</v>
      </c>
      <c r="D2137" s="44" t="s">
        <v>1317</v>
      </c>
      <c r="E2137" s="38" t="s">
        <v>1318</v>
      </c>
      <c r="F2137" s="38" t="s">
        <v>1319</v>
      </c>
    </row>
    <row r="2138" spans="1:6">
      <c r="A2138" s="44" t="s">
        <v>3339</v>
      </c>
      <c r="B2138" s="44" t="s">
        <v>1429</v>
      </c>
      <c r="C2138" s="44" t="s">
        <v>1316</v>
      </c>
      <c r="D2138" s="44" t="s">
        <v>1317</v>
      </c>
      <c r="E2138" s="38" t="s">
        <v>1318</v>
      </c>
      <c r="F2138" s="38" t="s">
        <v>1319</v>
      </c>
    </row>
    <row r="2139" spans="1:6">
      <c r="A2139" s="44" t="s">
        <v>1121</v>
      </c>
      <c r="B2139" s="44" t="s">
        <v>1326</v>
      </c>
      <c r="C2139" s="44" t="s">
        <v>1327</v>
      </c>
      <c r="D2139" s="44" t="s">
        <v>1288</v>
      </c>
      <c r="E2139" s="38" t="s">
        <v>1289</v>
      </c>
      <c r="F2139" s="38" t="s">
        <v>1290</v>
      </c>
    </row>
    <row r="2140" spans="1:6">
      <c r="A2140" s="44" t="s">
        <v>3340</v>
      </c>
      <c r="B2140" s="44" t="s">
        <v>1420</v>
      </c>
      <c r="C2140" s="44" t="s">
        <v>1316</v>
      </c>
      <c r="D2140" s="44" t="s">
        <v>1317</v>
      </c>
      <c r="E2140" s="38" t="s">
        <v>1318</v>
      </c>
      <c r="F2140" s="38" t="s">
        <v>1319</v>
      </c>
    </row>
    <row r="2141" spans="1:6">
      <c r="A2141" s="44" t="s">
        <v>3341</v>
      </c>
      <c r="B2141" s="44" t="s">
        <v>1420</v>
      </c>
      <c r="C2141" s="44" t="s">
        <v>1316</v>
      </c>
      <c r="D2141" s="44" t="s">
        <v>1317</v>
      </c>
      <c r="E2141" s="38" t="s">
        <v>1318</v>
      </c>
      <c r="F2141" s="38" t="s">
        <v>1319</v>
      </c>
    </row>
    <row r="2142" spans="1:6">
      <c r="A2142" s="44" t="s">
        <v>3342</v>
      </c>
      <c r="B2142" s="44" t="s">
        <v>1587</v>
      </c>
      <c r="C2142" s="44" t="s">
        <v>1389</v>
      </c>
      <c r="D2142" s="44" t="s">
        <v>1295</v>
      </c>
      <c r="E2142" s="38" t="s">
        <v>1296</v>
      </c>
      <c r="F2142" s="38" t="s">
        <v>1297</v>
      </c>
    </row>
    <row r="2143" spans="1:6">
      <c r="A2143" s="44" t="s">
        <v>3343</v>
      </c>
      <c r="B2143" s="44" t="s">
        <v>1076</v>
      </c>
      <c r="C2143" s="44" t="s">
        <v>1305</v>
      </c>
      <c r="D2143" s="44" t="s">
        <v>1306</v>
      </c>
      <c r="E2143" s="38" t="s">
        <v>1307</v>
      </c>
      <c r="F2143" s="38" t="s">
        <v>1308</v>
      </c>
    </row>
    <row r="2144" spans="1:6">
      <c r="A2144" s="44" t="s">
        <v>3344</v>
      </c>
      <c r="B2144" s="44" t="s">
        <v>1393</v>
      </c>
      <c r="C2144" s="44" t="s">
        <v>1311</v>
      </c>
      <c r="D2144" s="44" t="s">
        <v>1301</v>
      </c>
      <c r="E2144" s="38" t="s">
        <v>1302</v>
      </c>
      <c r="F2144" s="38" t="s">
        <v>1303</v>
      </c>
    </row>
    <row r="2145" spans="1:6">
      <c r="A2145" s="44" t="s">
        <v>3345</v>
      </c>
      <c r="B2145" s="44" t="s">
        <v>1420</v>
      </c>
      <c r="C2145" s="44" t="s">
        <v>1316</v>
      </c>
      <c r="D2145" s="44" t="s">
        <v>1317</v>
      </c>
      <c r="E2145" s="38" t="s">
        <v>1318</v>
      </c>
      <c r="F2145" s="38" t="s">
        <v>1319</v>
      </c>
    </row>
    <row r="2146" spans="1:6">
      <c r="A2146" s="44" t="s">
        <v>3346</v>
      </c>
      <c r="B2146" s="44" t="s">
        <v>1427</v>
      </c>
      <c r="C2146" s="44" t="s">
        <v>1287</v>
      </c>
      <c r="D2146" s="44" t="s">
        <v>1288</v>
      </c>
      <c r="E2146" s="38" t="s">
        <v>1289</v>
      </c>
      <c r="F2146" s="38" t="s">
        <v>1290</v>
      </c>
    </row>
    <row r="2147" spans="1:6">
      <c r="A2147" s="44" t="s">
        <v>3347</v>
      </c>
      <c r="B2147" s="44" t="s">
        <v>1347</v>
      </c>
      <c r="C2147" s="44" t="s">
        <v>1348</v>
      </c>
      <c r="D2147" s="44" t="s">
        <v>1295</v>
      </c>
      <c r="E2147" s="38" t="s">
        <v>1296</v>
      </c>
      <c r="F2147" s="38" t="s">
        <v>1297</v>
      </c>
    </row>
    <row r="2148" spans="1:6">
      <c r="A2148" s="44" t="s">
        <v>3348</v>
      </c>
      <c r="B2148" s="44" t="s">
        <v>1076</v>
      </c>
      <c r="C2148" s="44" t="s">
        <v>1305</v>
      </c>
      <c r="D2148" s="44" t="s">
        <v>1306</v>
      </c>
      <c r="E2148" s="38" t="s">
        <v>1307</v>
      </c>
      <c r="F2148" s="38" t="s">
        <v>1308</v>
      </c>
    </row>
    <row r="2149" spans="1:6">
      <c r="A2149" s="44" t="s">
        <v>3349</v>
      </c>
      <c r="B2149" s="44" t="s">
        <v>1366</v>
      </c>
      <c r="C2149" s="44" t="s">
        <v>1327</v>
      </c>
      <c r="D2149" s="44" t="s">
        <v>1288</v>
      </c>
      <c r="E2149" s="38" t="s">
        <v>1289</v>
      </c>
      <c r="F2149" s="38" t="s">
        <v>1290</v>
      </c>
    </row>
    <row r="2150" spans="1:6">
      <c r="A2150" s="44" t="s">
        <v>1680</v>
      </c>
      <c r="B2150" s="44" t="s">
        <v>1680</v>
      </c>
      <c r="C2150" s="44" t="s">
        <v>1294</v>
      </c>
      <c r="D2150" s="44" t="s">
        <v>1295</v>
      </c>
      <c r="E2150" s="38" t="s">
        <v>1296</v>
      </c>
      <c r="F2150" s="38" t="s">
        <v>1297</v>
      </c>
    </row>
    <row r="2151" spans="1:6">
      <c r="A2151" s="44" t="s">
        <v>3350</v>
      </c>
      <c r="B2151" s="44" t="s">
        <v>1680</v>
      </c>
      <c r="C2151" s="44" t="s">
        <v>1294</v>
      </c>
      <c r="D2151" s="44" t="s">
        <v>1295</v>
      </c>
      <c r="E2151" s="38" t="s">
        <v>1296</v>
      </c>
      <c r="F2151" s="38" t="s">
        <v>1297</v>
      </c>
    </row>
    <row r="2152" spans="1:6">
      <c r="A2152" s="44" t="s">
        <v>3351</v>
      </c>
      <c r="B2152" s="44" t="s">
        <v>1680</v>
      </c>
      <c r="C2152" s="44" t="s">
        <v>1294</v>
      </c>
      <c r="D2152" s="44" t="s">
        <v>1295</v>
      </c>
      <c r="E2152" s="38" t="s">
        <v>1296</v>
      </c>
      <c r="F2152" s="38" t="s">
        <v>1297</v>
      </c>
    </row>
    <row r="2153" spans="1:6">
      <c r="A2153" s="44" t="s">
        <v>3352</v>
      </c>
      <c r="B2153" s="44" t="s">
        <v>1395</v>
      </c>
      <c r="C2153" s="44" t="s">
        <v>1305</v>
      </c>
      <c r="D2153" s="44" t="s">
        <v>1306</v>
      </c>
      <c r="E2153" s="38" t="s">
        <v>1307</v>
      </c>
      <c r="F2153" s="38" t="s">
        <v>1308</v>
      </c>
    </row>
    <row r="2154" spans="1:6">
      <c r="A2154" s="44" t="s">
        <v>3353</v>
      </c>
      <c r="B2154" s="44" t="s">
        <v>1299</v>
      </c>
      <c r="C2154" s="44" t="s">
        <v>1300</v>
      </c>
      <c r="D2154" s="44" t="s">
        <v>1301</v>
      </c>
      <c r="E2154" s="38" t="s">
        <v>1302</v>
      </c>
      <c r="F2154" s="38" t="s">
        <v>1303</v>
      </c>
    </row>
    <row r="2155" spans="1:6">
      <c r="A2155" s="44" t="s">
        <v>1126</v>
      </c>
      <c r="B2155" s="44" t="s">
        <v>1553</v>
      </c>
      <c r="C2155" s="44" t="s">
        <v>1300</v>
      </c>
      <c r="D2155" s="44" t="s">
        <v>1301</v>
      </c>
      <c r="E2155" s="38" t="s">
        <v>1302</v>
      </c>
      <c r="F2155" s="38" t="s">
        <v>1303</v>
      </c>
    </row>
    <row r="2156" spans="1:6">
      <c r="A2156" s="44" t="s">
        <v>3354</v>
      </c>
      <c r="B2156" s="44" t="s">
        <v>1442</v>
      </c>
      <c r="C2156" s="44" t="s">
        <v>1281</v>
      </c>
      <c r="D2156" s="44" t="s">
        <v>1282</v>
      </c>
      <c r="E2156" s="38" t="s">
        <v>1283</v>
      </c>
      <c r="F2156" s="38" t="s">
        <v>1284</v>
      </c>
    </row>
    <row r="2157" spans="1:6">
      <c r="A2157" s="44" t="s">
        <v>1565</v>
      </c>
      <c r="B2157" s="44" t="s">
        <v>1565</v>
      </c>
      <c r="C2157" s="44" t="s">
        <v>1305</v>
      </c>
      <c r="D2157" s="44" t="s">
        <v>1306</v>
      </c>
      <c r="E2157" s="38" t="s">
        <v>1307</v>
      </c>
      <c r="F2157" s="38" t="s">
        <v>1308</v>
      </c>
    </row>
    <row r="2158" spans="1:6">
      <c r="A2158" s="44" t="s">
        <v>1129</v>
      </c>
      <c r="B2158" s="44" t="s">
        <v>1565</v>
      </c>
      <c r="C2158" s="44" t="s">
        <v>1305</v>
      </c>
      <c r="D2158" s="44" t="s">
        <v>1306</v>
      </c>
      <c r="E2158" s="38" t="s">
        <v>1307</v>
      </c>
      <c r="F2158" s="38" t="s">
        <v>1308</v>
      </c>
    </row>
    <row r="2159" spans="1:6">
      <c r="A2159" s="44" t="s">
        <v>3355</v>
      </c>
      <c r="B2159" s="44" t="s">
        <v>1565</v>
      </c>
      <c r="C2159" s="44" t="s">
        <v>1305</v>
      </c>
      <c r="D2159" s="44" t="s">
        <v>1306</v>
      </c>
      <c r="E2159" s="38" t="s">
        <v>1307</v>
      </c>
      <c r="F2159" s="38" t="s">
        <v>1308</v>
      </c>
    </row>
    <row r="2160" spans="1:6">
      <c r="A2160" s="44" t="s">
        <v>3356</v>
      </c>
      <c r="B2160" s="44" t="s">
        <v>1565</v>
      </c>
      <c r="C2160" s="44" t="s">
        <v>1305</v>
      </c>
      <c r="D2160" s="44" t="s">
        <v>1306</v>
      </c>
      <c r="E2160" s="38" t="s">
        <v>1307</v>
      </c>
      <c r="F2160" s="38" t="s">
        <v>1308</v>
      </c>
    </row>
    <row r="2161" spans="1:6">
      <c r="A2161" s="44" t="s">
        <v>3357</v>
      </c>
      <c r="B2161" s="44" t="s">
        <v>1427</v>
      </c>
      <c r="C2161" s="44" t="s">
        <v>1287</v>
      </c>
      <c r="D2161" s="44" t="s">
        <v>1288</v>
      </c>
      <c r="E2161" s="38" t="s">
        <v>1289</v>
      </c>
      <c r="F2161" s="38" t="s">
        <v>1290</v>
      </c>
    </row>
    <row r="2162" spans="1:6">
      <c r="A2162" s="44" t="s">
        <v>3358</v>
      </c>
      <c r="B2162" s="44" t="s">
        <v>1478</v>
      </c>
      <c r="C2162" s="44" t="s">
        <v>1294</v>
      </c>
      <c r="D2162" s="44" t="s">
        <v>1295</v>
      </c>
      <c r="E2162" s="38" t="s">
        <v>1296</v>
      </c>
      <c r="F2162" s="38" t="s">
        <v>1297</v>
      </c>
    </row>
    <row r="2163" spans="1:6">
      <c r="A2163" s="44" t="s">
        <v>3359</v>
      </c>
      <c r="B2163" s="44" t="s">
        <v>1612</v>
      </c>
      <c r="C2163" s="44" t="s">
        <v>1294</v>
      </c>
      <c r="D2163" s="44" t="s">
        <v>1295</v>
      </c>
      <c r="E2163" s="38" t="s">
        <v>1296</v>
      </c>
      <c r="F2163" s="38" t="s">
        <v>1297</v>
      </c>
    </row>
    <row r="2164" spans="1:6">
      <c r="A2164" s="44" t="s">
        <v>3360</v>
      </c>
      <c r="B2164" s="44" t="s">
        <v>1405</v>
      </c>
      <c r="C2164" s="44" t="s">
        <v>1294</v>
      </c>
      <c r="D2164" s="44" t="s">
        <v>1295</v>
      </c>
      <c r="E2164" s="38" t="s">
        <v>1296</v>
      </c>
      <c r="F2164" s="38" t="s">
        <v>1297</v>
      </c>
    </row>
    <row r="2165" spans="1:6">
      <c r="A2165" s="44" t="s">
        <v>3361</v>
      </c>
      <c r="B2165" s="44" t="s">
        <v>1416</v>
      </c>
      <c r="C2165" s="44" t="s">
        <v>1327</v>
      </c>
      <c r="D2165" s="44" t="s">
        <v>1288</v>
      </c>
      <c r="E2165" s="38" t="s">
        <v>1289</v>
      </c>
      <c r="F2165" s="38" t="s">
        <v>1290</v>
      </c>
    </row>
    <row r="2166" spans="1:6">
      <c r="A2166" s="44" t="s">
        <v>3362</v>
      </c>
      <c r="B2166" s="44" t="s">
        <v>1416</v>
      </c>
      <c r="C2166" s="44" t="s">
        <v>1327</v>
      </c>
      <c r="D2166" s="44" t="s">
        <v>1288</v>
      </c>
      <c r="E2166" s="38" t="s">
        <v>1289</v>
      </c>
      <c r="F2166" s="38" t="s">
        <v>1290</v>
      </c>
    </row>
    <row r="2167" spans="1:6">
      <c r="A2167" s="44" t="s">
        <v>3363</v>
      </c>
      <c r="B2167" s="44" t="s">
        <v>1353</v>
      </c>
      <c r="C2167" s="44" t="s">
        <v>1281</v>
      </c>
      <c r="D2167" s="44" t="s">
        <v>1282</v>
      </c>
      <c r="E2167" s="38" t="s">
        <v>1283</v>
      </c>
      <c r="F2167" s="38" t="s">
        <v>1284</v>
      </c>
    </row>
    <row r="2168" spans="1:6">
      <c r="A2168" s="44" t="s">
        <v>3364</v>
      </c>
      <c r="B2168" s="44" t="s">
        <v>1495</v>
      </c>
      <c r="C2168" s="44" t="s">
        <v>1281</v>
      </c>
      <c r="D2168" s="44" t="s">
        <v>1282</v>
      </c>
      <c r="E2168" s="38" t="s">
        <v>1283</v>
      </c>
      <c r="F2168" s="38" t="s">
        <v>1284</v>
      </c>
    </row>
    <row r="2169" spans="1:6">
      <c r="A2169" s="44" t="s">
        <v>3365</v>
      </c>
      <c r="B2169" s="44" t="s">
        <v>1493</v>
      </c>
      <c r="C2169" s="44" t="s">
        <v>1287</v>
      </c>
      <c r="D2169" s="44" t="s">
        <v>1288</v>
      </c>
      <c r="E2169" s="38" t="s">
        <v>1289</v>
      </c>
      <c r="F2169" s="38" t="s">
        <v>1290</v>
      </c>
    </row>
    <row r="2170" spans="1:6">
      <c r="A2170" s="44" t="s">
        <v>1493</v>
      </c>
      <c r="B2170" s="44" t="s">
        <v>1493</v>
      </c>
      <c r="C2170" s="44" t="s">
        <v>1287</v>
      </c>
      <c r="D2170" s="44" t="s">
        <v>1288</v>
      </c>
      <c r="E2170" s="38" t="s">
        <v>1289</v>
      </c>
      <c r="F2170" s="38" t="s">
        <v>1290</v>
      </c>
    </row>
    <row r="2171" spans="1:6">
      <c r="A2171" s="44" t="s">
        <v>3366</v>
      </c>
      <c r="B2171" s="44" t="s">
        <v>1565</v>
      </c>
      <c r="C2171" s="44" t="s">
        <v>1305</v>
      </c>
      <c r="D2171" s="44" t="s">
        <v>1306</v>
      </c>
      <c r="E2171" s="38" t="s">
        <v>1307</v>
      </c>
      <c r="F2171" s="38" t="s">
        <v>1308</v>
      </c>
    </row>
    <row r="2172" spans="1:6">
      <c r="A2172" s="44" t="s">
        <v>3367</v>
      </c>
      <c r="B2172" s="44" t="s">
        <v>1508</v>
      </c>
      <c r="C2172" s="44" t="s">
        <v>1327</v>
      </c>
      <c r="D2172" s="44" t="s">
        <v>1288</v>
      </c>
      <c r="E2172" s="38" t="s">
        <v>1289</v>
      </c>
      <c r="F2172" s="38" t="s">
        <v>1290</v>
      </c>
    </row>
    <row r="2173" spans="1:6">
      <c r="A2173" s="44" t="s">
        <v>3368</v>
      </c>
      <c r="B2173" s="44" t="s">
        <v>1585</v>
      </c>
      <c r="C2173" s="44" t="s">
        <v>1322</v>
      </c>
      <c r="D2173" s="44" t="s">
        <v>1306</v>
      </c>
      <c r="E2173" s="38" t="s">
        <v>1307</v>
      </c>
      <c r="F2173" s="38" t="s">
        <v>1308</v>
      </c>
    </row>
    <row r="2174" spans="1:6">
      <c r="A2174" s="44" t="s">
        <v>3369</v>
      </c>
      <c r="B2174" s="44" t="s">
        <v>1405</v>
      </c>
      <c r="C2174" s="44" t="s">
        <v>1294</v>
      </c>
      <c r="D2174" s="44" t="s">
        <v>1295</v>
      </c>
      <c r="E2174" s="38" t="s">
        <v>1296</v>
      </c>
      <c r="F2174" s="38" t="s">
        <v>1297</v>
      </c>
    </row>
    <row r="2175" spans="1:6">
      <c r="A2175" s="44" t="s">
        <v>3370</v>
      </c>
      <c r="B2175" s="44" t="s">
        <v>1355</v>
      </c>
      <c r="C2175" s="44" t="s">
        <v>1348</v>
      </c>
      <c r="D2175" s="44" t="s">
        <v>1295</v>
      </c>
      <c r="E2175" s="38" t="s">
        <v>1296</v>
      </c>
      <c r="F2175" s="38" t="s">
        <v>1297</v>
      </c>
    </row>
    <row r="2176" spans="1:6">
      <c r="A2176" s="44" t="s">
        <v>1668</v>
      </c>
      <c r="B2176" s="44" t="s">
        <v>1668</v>
      </c>
      <c r="C2176" s="44" t="s">
        <v>1300</v>
      </c>
      <c r="D2176" s="44" t="s">
        <v>1301</v>
      </c>
      <c r="E2176" s="38" t="s">
        <v>1302</v>
      </c>
      <c r="F2176" s="38" t="s">
        <v>1303</v>
      </c>
    </row>
    <row r="2177" spans="1:6">
      <c r="A2177" s="44" t="s">
        <v>3371</v>
      </c>
      <c r="B2177" s="44" t="s">
        <v>1341</v>
      </c>
      <c r="C2177" s="44" t="s">
        <v>1330</v>
      </c>
      <c r="D2177" s="44" t="s">
        <v>1282</v>
      </c>
      <c r="E2177" s="38" t="s">
        <v>1283</v>
      </c>
      <c r="F2177" s="38" t="s">
        <v>1284</v>
      </c>
    </row>
    <row r="2178" spans="1:6">
      <c r="A2178" s="44" t="s">
        <v>3372</v>
      </c>
      <c r="B2178" s="44" t="s">
        <v>1341</v>
      </c>
      <c r="C2178" s="44" t="s">
        <v>1330</v>
      </c>
      <c r="D2178" s="44" t="s">
        <v>1282</v>
      </c>
      <c r="E2178" s="38" t="s">
        <v>1283</v>
      </c>
      <c r="F2178" s="38" t="s">
        <v>1284</v>
      </c>
    </row>
    <row r="2179" spans="1:6">
      <c r="A2179" s="44" t="s">
        <v>3373</v>
      </c>
      <c r="B2179" s="44" t="s">
        <v>1329</v>
      </c>
      <c r="C2179" s="44" t="s">
        <v>1330</v>
      </c>
      <c r="D2179" s="44" t="s">
        <v>1282</v>
      </c>
      <c r="E2179" s="38" t="s">
        <v>1283</v>
      </c>
      <c r="F2179" s="38" t="s">
        <v>1284</v>
      </c>
    </row>
    <row r="2180" spans="1:6">
      <c r="A2180" s="44" t="s">
        <v>3374</v>
      </c>
      <c r="B2180" s="44" t="s">
        <v>1482</v>
      </c>
      <c r="C2180" s="44" t="s">
        <v>1334</v>
      </c>
      <c r="D2180" s="44" t="s">
        <v>1295</v>
      </c>
      <c r="E2180" s="38" t="s">
        <v>1296</v>
      </c>
      <c r="F2180" s="38" t="s">
        <v>1297</v>
      </c>
    </row>
    <row r="2181" spans="1:6">
      <c r="A2181" s="44" t="s">
        <v>3375</v>
      </c>
      <c r="B2181" s="44" t="s">
        <v>1350</v>
      </c>
      <c r="C2181" s="44" t="s">
        <v>1300</v>
      </c>
      <c r="D2181" s="44" t="s">
        <v>1301</v>
      </c>
      <c r="E2181" s="38" t="s">
        <v>1302</v>
      </c>
      <c r="F2181" s="38" t="s">
        <v>1303</v>
      </c>
    </row>
    <row r="2182" spans="1:6">
      <c r="A2182" s="44" t="s">
        <v>3376</v>
      </c>
      <c r="B2182" s="44" t="s">
        <v>1459</v>
      </c>
      <c r="C2182" s="44" t="s">
        <v>1281</v>
      </c>
      <c r="D2182" s="44" t="s">
        <v>1282</v>
      </c>
      <c r="E2182" s="38" t="s">
        <v>1283</v>
      </c>
      <c r="F2182" s="38" t="s">
        <v>1284</v>
      </c>
    </row>
    <row r="2183" spans="1:6">
      <c r="A2183" s="44" t="s">
        <v>3377</v>
      </c>
      <c r="B2183" s="44" t="s">
        <v>1326</v>
      </c>
      <c r="C2183" s="44" t="s">
        <v>1327</v>
      </c>
      <c r="D2183" s="44" t="s">
        <v>1288</v>
      </c>
      <c r="E2183" s="38" t="s">
        <v>1289</v>
      </c>
      <c r="F2183" s="38" t="s">
        <v>1290</v>
      </c>
    </row>
    <row r="2184" spans="1:6">
      <c r="A2184" s="44" t="s">
        <v>3378</v>
      </c>
      <c r="B2184" s="44" t="s">
        <v>1286</v>
      </c>
      <c r="C2184" s="44" t="s">
        <v>1287</v>
      </c>
      <c r="D2184" s="44" t="s">
        <v>1288</v>
      </c>
      <c r="E2184" s="38" t="s">
        <v>1289</v>
      </c>
      <c r="F2184" s="38" t="s">
        <v>1290</v>
      </c>
    </row>
    <row r="2185" spans="1:6">
      <c r="A2185" s="44" t="s">
        <v>3379</v>
      </c>
      <c r="B2185" s="44" t="s">
        <v>1326</v>
      </c>
      <c r="C2185" s="44" t="s">
        <v>1327</v>
      </c>
      <c r="D2185" s="44" t="s">
        <v>1288</v>
      </c>
      <c r="E2185" s="38" t="s">
        <v>1289</v>
      </c>
      <c r="F2185" s="38" t="s">
        <v>1290</v>
      </c>
    </row>
    <row r="2186" spans="1:6">
      <c r="A2186" s="44" t="s">
        <v>3380</v>
      </c>
      <c r="B2186" s="44" t="s">
        <v>1445</v>
      </c>
      <c r="C2186" s="44" t="s">
        <v>1294</v>
      </c>
      <c r="D2186" s="44" t="s">
        <v>1295</v>
      </c>
      <c r="E2186" s="38" t="s">
        <v>1296</v>
      </c>
      <c r="F2186" s="38" t="s">
        <v>1297</v>
      </c>
    </row>
    <row r="2187" spans="1:6">
      <c r="A2187" s="44" t="s">
        <v>3381</v>
      </c>
      <c r="B2187" s="44" t="s">
        <v>1627</v>
      </c>
      <c r="C2187" s="44" t="s">
        <v>1316</v>
      </c>
      <c r="D2187" s="44" t="s">
        <v>1317</v>
      </c>
      <c r="E2187" s="38" t="s">
        <v>1318</v>
      </c>
      <c r="F2187" s="38" t="s">
        <v>1319</v>
      </c>
    </row>
    <row r="2188" spans="1:6">
      <c r="A2188" s="44" t="s">
        <v>3382</v>
      </c>
      <c r="B2188" s="44" t="s">
        <v>1668</v>
      </c>
      <c r="C2188" s="44" t="s">
        <v>1300</v>
      </c>
      <c r="D2188" s="44" t="s">
        <v>1301</v>
      </c>
      <c r="E2188" s="38" t="s">
        <v>1302</v>
      </c>
      <c r="F2188" s="38" t="s">
        <v>1303</v>
      </c>
    </row>
    <row r="2189" spans="1:6">
      <c r="A2189" s="44" t="s">
        <v>3383</v>
      </c>
      <c r="B2189" s="44" t="s">
        <v>1347</v>
      </c>
      <c r="C2189" s="44" t="s">
        <v>1348</v>
      </c>
      <c r="D2189" s="44" t="s">
        <v>1295</v>
      </c>
      <c r="E2189" s="38" t="s">
        <v>1296</v>
      </c>
      <c r="F2189" s="38" t="s">
        <v>1297</v>
      </c>
    </row>
    <row r="2190" spans="1:6">
      <c r="A2190" s="44" t="s">
        <v>3384</v>
      </c>
      <c r="B2190" s="44" t="s">
        <v>1385</v>
      </c>
      <c r="C2190" s="44" t="s">
        <v>1300</v>
      </c>
      <c r="D2190" s="44" t="s">
        <v>1301</v>
      </c>
      <c r="E2190" s="38" t="s">
        <v>1302</v>
      </c>
      <c r="F2190" s="38" t="s">
        <v>1303</v>
      </c>
    </row>
    <row r="2191" spans="1:6">
      <c r="A2191" s="44" t="s">
        <v>3385</v>
      </c>
      <c r="B2191" s="44" t="s">
        <v>1280</v>
      </c>
      <c r="C2191" s="44" t="s">
        <v>1281</v>
      </c>
      <c r="D2191" s="44" t="s">
        <v>1282</v>
      </c>
      <c r="E2191" s="38" t="s">
        <v>1283</v>
      </c>
      <c r="F2191" s="38" t="s">
        <v>1284</v>
      </c>
    </row>
    <row r="2192" spans="1:6">
      <c r="A2192" s="44" t="s">
        <v>3386</v>
      </c>
      <c r="B2192" s="44" t="s">
        <v>1459</v>
      </c>
      <c r="C2192" s="44" t="s">
        <v>1281</v>
      </c>
      <c r="D2192" s="44" t="s">
        <v>1282</v>
      </c>
      <c r="E2192" s="38" t="s">
        <v>1283</v>
      </c>
      <c r="F2192" s="38" t="s">
        <v>1284</v>
      </c>
    </row>
    <row r="2193" spans="1:6">
      <c r="A2193" s="44" t="s">
        <v>3387</v>
      </c>
      <c r="B2193" s="44" t="s">
        <v>1551</v>
      </c>
      <c r="C2193" s="44" t="s">
        <v>1311</v>
      </c>
      <c r="D2193" s="44" t="s">
        <v>1301</v>
      </c>
      <c r="E2193" s="38" t="s">
        <v>1302</v>
      </c>
      <c r="F2193" s="38" t="s">
        <v>1303</v>
      </c>
    </row>
    <row r="2194" spans="1:6">
      <c r="A2194" s="44" t="s">
        <v>3388</v>
      </c>
      <c r="B2194" s="44" t="s">
        <v>1450</v>
      </c>
      <c r="C2194" s="44" t="s">
        <v>1300</v>
      </c>
      <c r="D2194" s="44" t="s">
        <v>1301</v>
      </c>
      <c r="E2194" s="38" t="s">
        <v>1302</v>
      </c>
      <c r="F2194" s="38" t="s">
        <v>1303</v>
      </c>
    </row>
    <row r="2195" spans="1:6">
      <c r="A2195" s="44" t="s">
        <v>3389</v>
      </c>
      <c r="B2195" s="44" t="s">
        <v>1326</v>
      </c>
      <c r="C2195" s="44" t="s">
        <v>1327</v>
      </c>
      <c r="D2195" s="44" t="s">
        <v>1288</v>
      </c>
      <c r="E2195" s="38" t="s">
        <v>1289</v>
      </c>
      <c r="F2195" s="38" t="s">
        <v>1290</v>
      </c>
    </row>
    <row r="2196" spans="1:6">
      <c r="A2196" s="44" t="s">
        <v>3390</v>
      </c>
      <c r="B2196" s="44" t="s">
        <v>1612</v>
      </c>
      <c r="C2196" s="44" t="s">
        <v>1294</v>
      </c>
      <c r="D2196" s="44" t="s">
        <v>1295</v>
      </c>
      <c r="E2196" s="38" t="s">
        <v>1296</v>
      </c>
      <c r="F2196" s="38" t="s">
        <v>1297</v>
      </c>
    </row>
    <row r="2197" spans="1:6">
      <c r="A2197" s="44" t="s">
        <v>3391</v>
      </c>
      <c r="B2197" s="44" t="s">
        <v>1680</v>
      </c>
      <c r="C2197" s="44" t="s">
        <v>1294</v>
      </c>
      <c r="D2197" s="44" t="s">
        <v>1295</v>
      </c>
      <c r="E2197" s="38" t="s">
        <v>1296</v>
      </c>
      <c r="F2197" s="38" t="s">
        <v>1297</v>
      </c>
    </row>
    <row r="2198" spans="1:6">
      <c r="A2198" s="44" t="s">
        <v>3392</v>
      </c>
      <c r="B2198" s="44" t="s">
        <v>1310</v>
      </c>
      <c r="C2198" s="44" t="s">
        <v>1311</v>
      </c>
      <c r="D2198" s="44" t="s">
        <v>1301</v>
      </c>
      <c r="E2198" s="38" t="s">
        <v>1302</v>
      </c>
      <c r="F2198" s="38" t="s">
        <v>1303</v>
      </c>
    </row>
    <row r="2199" spans="1:6">
      <c r="A2199" s="44" t="s">
        <v>3393</v>
      </c>
      <c r="B2199" s="44" t="s">
        <v>1321</v>
      </c>
      <c r="C2199" s="44" t="s">
        <v>1322</v>
      </c>
      <c r="D2199" s="44" t="s">
        <v>1306</v>
      </c>
      <c r="E2199" s="38" t="s">
        <v>1307</v>
      </c>
      <c r="F2199" s="38" t="s">
        <v>1308</v>
      </c>
    </row>
    <row r="2200" spans="1:6">
      <c r="A2200" s="44" t="s">
        <v>3394</v>
      </c>
      <c r="B2200" s="44" t="s">
        <v>1519</v>
      </c>
      <c r="C2200" s="44" t="s">
        <v>1327</v>
      </c>
      <c r="D2200" s="44" t="s">
        <v>1288</v>
      </c>
      <c r="E2200" s="38" t="s">
        <v>1289</v>
      </c>
      <c r="F2200" s="38" t="s">
        <v>1290</v>
      </c>
    </row>
    <row r="2201" spans="1:6">
      <c r="A2201" s="44" t="s">
        <v>3395</v>
      </c>
      <c r="B2201" s="44" t="s">
        <v>1375</v>
      </c>
      <c r="C2201" s="44" t="s">
        <v>1281</v>
      </c>
      <c r="D2201" s="44" t="s">
        <v>1282</v>
      </c>
      <c r="E2201" s="38" t="s">
        <v>1283</v>
      </c>
      <c r="F2201" s="38" t="s">
        <v>1284</v>
      </c>
    </row>
    <row r="2202" spans="1:6">
      <c r="A2202" s="44" t="s">
        <v>1131</v>
      </c>
      <c r="B2202" s="44" t="s">
        <v>1627</v>
      </c>
      <c r="C2202" s="44" t="s">
        <v>1316</v>
      </c>
      <c r="D2202" s="44" t="s">
        <v>1317</v>
      </c>
      <c r="E2202" s="38" t="s">
        <v>1318</v>
      </c>
      <c r="F2202" s="38" t="s">
        <v>1319</v>
      </c>
    </row>
    <row r="2203" spans="1:6">
      <c r="A2203" s="44" t="s">
        <v>3396</v>
      </c>
      <c r="B2203" s="44" t="s">
        <v>1339</v>
      </c>
      <c r="C2203" s="44" t="s">
        <v>1281</v>
      </c>
      <c r="D2203" s="44" t="s">
        <v>1282</v>
      </c>
      <c r="E2203" s="38" t="s">
        <v>1283</v>
      </c>
      <c r="F2203" s="38" t="s">
        <v>1284</v>
      </c>
    </row>
    <row r="2204" spans="1:6">
      <c r="A2204" s="44" t="s">
        <v>1133</v>
      </c>
      <c r="B2204" s="44" t="s">
        <v>1722</v>
      </c>
      <c r="C2204" s="44" t="s">
        <v>1300</v>
      </c>
      <c r="D2204" s="44" t="s">
        <v>1301</v>
      </c>
      <c r="E2204" s="38" t="s">
        <v>1302</v>
      </c>
      <c r="F2204" s="38" t="s">
        <v>1303</v>
      </c>
    </row>
    <row r="2205" spans="1:6">
      <c r="A2205" s="44" t="s">
        <v>3397</v>
      </c>
      <c r="B2205" s="44" t="s">
        <v>1722</v>
      </c>
      <c r="C2205" s="44" t="s">
        <v>1300</v>
      </c>
      <c r="D2205" s="44" t="s">
        <v>1301</v>
      </c>
      <c r="E2205" s="38" t="s">
        <v>1302</v>
      </c>
      <c r="F2205" s="38" t="s">
        <v>1303</v>
      </c>
    </row>
    <row r="2206" spans="1:6">
      <c r="A2206" s="44" t="s">
        <v>1514</v>
      </c>
      <c r="B2206" s="44" t="s">
        <v>1514</v>
      </c>
      <c r="C2206" s="44" t="s">
        <v>1305</v>
      </c>
      <c r="D2206" s="44" t="s">
        <v>1306</v>
      </c>
      <c r="E2206" s="38" t="s">
        <v>1307</v>
      </c>
      <c r="F2206" s="38" t="s">
        <v>1308</v>
      </c>
    </row>
    <row r="2207" spans="1:6">
      <c r="A2207" s="44" t="s">
        <v>3398</v>
      </c>
      <c r="B2207" s="44" t="s">
        <v>1514</v>
      </c>
      <c r="C2207" s="44" t="s">
        <v>1305</v>
      </c>
      <c r="D2207" s="44" t="s">
        <v>1306</v>
      </c>
      <c r="E2207" s="38" t="s">
        <v>1307</v>
      </c>
      <c r="F2207" s="38" t="s">
        <v>1308</v>
      </c>
    </row>
    <row r="2208" spans="1:6">
      <c r="A2208" s="44" t="s">
        <v>3399</v>
      </c>
      <c r="B2208" s="44" t="s">
        <v>1437</v>
      </c>
      <c r="C2208" s="44" t="s">
        <v>1392</v>
      </c>
      <c r="D2208" s="44" t="s">
        <v>1288</v>
      </c>
      <c r="E2208" s="38" t="s">
        <v>1289</v>
      </c>
      <c r="F2208" s="38" t="s">
        <v>1290</v>
      </c>
    </row>
    <row r="2209" spans="1:6">
      <c r="A2209" s="44" t="s">
        <v>3400</v>
      </c>
      <c r="B2209" s="44" t="s">
        <v>1722</v>
      </c>
      <c r="C2209" s="44" t="s">
        <v>1300</v>
      </c>
      <c r="D2209" s="44" t="s">
        <v>1301</v>
      </c>
      <c r="E2209" s="38" t="s">
        <v>1302</v>
      </c>
      <c r="F2209" s="38" t="s">
        <v>1303</v>
      </c>
    </row>
    <row r="2210" spans="1:6">
      <c r="A2210" s="44" t="s">
        <v>3401</v>
      </c>
      <c r="B2210" s="44" t="s">
        <v>1399</v>
      </c>
      <c r="C2210" s="44" t="s">
        <v>1305</v>
      </c>
      <c r="D2210" s="44" t="s">
        <v>1306</v>
      </c>
      <c r="E2210" s="38" t="s">
        <v>1307</v>
      </c>
      <c r="F2210" s="38" t="s">
        <v>1308</v>
      </c>
    </row>
    <row r="2211" spans="1:6">
      <c r="A2211" s="44" t="s">
        <v>3402</v>
      </c>
      <c r="B2211" s="44" t="s">
        <v>1313</v>
      </c>
      <c r="C2211" s="44" t="s">
        <v>1305</v>
      </c>
      <c r="D2211" s="44" t="s">
        <v>1306</v>
      </c>
      <c r="E2211" s="38" t="s">
        <v>1307</v>
      </c>
      <c r="F2211" s="38" t="s">
        <v>1308</v>
      </c>
    </row>
    <row r="2212" spans="1:6">
      <c r="A2212" s="44" t="s">
        <v>3403</v>
      </c>
      <c r="B2212" s="44" t="s">
        <v>1357</v>
      </c>
      <c r="C2212" s="44" t="s">
        <v>1348</v>
      </c>
      <c r="D2212" s="44" t="s">
        <v>1295</v>
      </c>
      <c r="E2212" s="38" t="s">
        <v>1296</v>
      </c>
      <c r="F2212" s="38" t="s">
        <v>1297</v>
      </c>
    </row>
    <row r="2213" spans="1:6">
      <c r="A2213" s="44" t="s">
        <v>3404</v>
      </c>
      <c r="B2213" s="44" t="s">
        <v>1357</v>
      </c>
      <c r="C2213" s="44" t="s">
        <v>1348</v>
      </c>
      <c r="D2213" s="44" t="s">
        <v>1295</v>
      </c>
      <c r="E2213" s="38" t="s">
        <v>1296</v>
      </c>
      <c r="F2213" s="38" t="s">
        <v>1297</v>
      </c>
    </row>
    <row r="2214" spans="1:6">
      <c r="A2214" s="44" t="s">
        <v>3405</v>
      </c>
      <c r="B2214" s="44" t="s">
        <v>1612</v>
      </c>
      <c r="C2214" s="44" t="s">
        <v>1294</v>
      </c>
      <c r="D2214" s="44" t="s">
        <v>1295</v>
      </c>
      <c r="E2214" s="38" t="s">
        <v>1296</v>
      </c>
      <c r="F2214" s="38" t="s">
        <v>1297</v>
      </c>
    </row>
    <row r="2215" spans="1:6">
      <c r="A2215" s="44" t="s">
        <v>3406</v>
      </c>
      <c r="B2215" s="44" t="s">
        <v>1347</v>
      </c>
      <c r="C2215" s="44" t="s">
        <v>1348</v>
      </c>
      <c r="D2215" s="44" t="s">
        <v>1295</v>
      </c>
      <c r="E2215" s="38" t="s">
        <v>1296</v>
      </c>
      <c r="F2215" s="38" t="s">
        <v>1297</v>
      </c>
    </row>
    <row r="2216" spans="1:6">
      <c r="A2216" s="44" t="s">
        <v>3407</v>
      </c>
      <c r="B2216" s="44" t="s">
        <v>1293</v>
      </c>
      <c r="C2216" s="44" t="s">
        <v>1294</v>
      </c>
      <c r="D2216" s="44" t="s">
        <v>1295</v>
      </c>
      <c r="E2216" s="38" t="s">
        <v>1296</v>
      </c>
      <c r="F2216" s="38" t="s">
        <v>1297</v>
      </c>
    </row>
    <row r="2217" spans="1:6">
      <c r="A2217" s="44" t="s">
        <v>3408</v>
      </c>
      <c r="B2217" s="44" t="s">
        <v>1333</v>
      </c>
      <c r="C2217" s="44" t="s">
        <v>1334</v>
      </c>
      <c r="D2217" s="44" t="s">
        <v>1295</v>
      </c>
      <c r="E2217" s="38" t="s">
        <v>1296</v>
      </c>
      <c r="F2217" s="38" t="s">
        <v>1297</v>
      </c>
    </row>
    <row r="2218" spans="1:6">
      <c r="A2218" s="44" t="s">
        <v>3409</v>
      </c>
      <c r="B2218" s="44" t="s">
        <v>1366</v>
      </c>
      <c r="C2218" s="44" t="s">
        <v>1327</v>
      </c>
      <c r="D2218" s="44" t="s">
        <v>1288</v>
      </c>
      <c r="E2218" s="38" t="s">
        <v>1289</v>
      </c>
      <c r="F2218" s="38" t="s">
        <v>1290</v>
      </c>
    </row>
    <row r="2219" spans="1:6">
      <c r="A2219" s="44" t="s">
        <v>3410</v>
      </c>
      <c r="B2219" s="44" t="s">
        <v>1627</v>
      </c>
      <c r="C2219" s="44" t="s">
        <v>1316</v>
      </c>
      <c r="D2219" s="44" t="s">
        <v>1317</v>
      </c>
      <c r="E2219" s="38" t="s">
        <v>1318</v>
      </c>
      <c r="F2219" s="38" t="s">
        <v>1319</v>
      </c>
    </row>
    <row r="2220" spans="1:6">
      <c r="A2220" s="44" t="s">
        <v>3411</v>
      </c>
      <c r="B2220" s="44" t="s">
        <v>1416</v>
      </c>
      <c r="C2220" s="44" t="s">
        <v>1327</v>
      </c>
      <c r="D2220" s="44" t="s">
        <v>1288</v>
      </c>
      <c r="E2220" s="38" t="s">
        <v>1289</v>
      </c>
      <c r="F2220" s="38" t="s">
        <v>1290</v>
      </c>
    </row>
    <row r="2221" spans="1:6">
      <c r="A2221" s="44" t="s">
        <v>3412</v>
      </c>
      <c r="B2221" s="44" t="s">
        <v>1495</v>
      </c>
      <c r="C2221" s="44" t="s">
        <v>1281</v>
      </c>
      <c r="D2221" s="44" t="s">
        <v>1282</v>
      </c>
      <c r="E2221" s="38" t="s">
        <v>1283</v>
      </c>
      <c r="F2221" s="38" t="s">
        <v>1284</v>
      </c>
    </row>
    <row r="2222" spans="1:6">
      <c r="A2222" s="44" t="s">
        <v>1136</v>
      </c>
      <c r="B2222" s="44" t="s">
        <v>1774</v>
      </c>
      <c r="C2222" s="44" t="s">
        <v>1311</v>
      </c>
      <c r="D2222" s="44" t="s">
        <v>1301</v>
      </c>
      <c r="E2222" s="38" t="s">
        <v>1302</v>
      </c>
      <c r="F2222" s="38" t="s">
        <v>1303</v>
      </c>
    </row>
    <row r="2223" spans="1:6">
      <c r="A2223" s="44" t="s">
        <v>3413</v>
      </c>
      <c r="B2223" s="44" t="s">
        <v>1385</v>
      </c>
      <c r="C2223" s="44" t="s">
        <v>1300</v>
      </c>
      <c r="D2223" s="44" t="s">
        <v>1301</v>
      </c>
      <c r="E2223" s="38" t="s">
        <v>1302</v>
      </c>
      <c r="F2223" s="38" t="s">
        <v>1303</v>
      </c>
    </row>
    <row r="2224" spans="1:6">
      <c r="A2224" s="44" t="s">
        <v>3414</v>
      </c>
      <c r="B2224" s="44" t="s">
        <v>1385</v>
      </c>
      <c r="C2224" s="44" t="s">
        <v>1300</v>
      </c>
      <c r="D2224" s="44" t="s">
        <v>1301</v>
      </c>
      <c r="E2224" s="38" t="s">
        <v>1302</v>
      </c>
      <c r="F2224" s="38" t="s">
        <v>1303</v>
      </c>
    </row>
    <row r="2225" spans="1:6">
      <c r="A2225" s="44" t="s">
        <v>3415</v>
      </c>
      <c r="B2225" s="44" t="s">
        <v>1324</v>
      </c>
      <c r="C2225" s="44" t="s">
        <v>1294</v>
      </c>
      <c r="D2225" s="44" t="s">
        <v>1295</v>
      </c>
      <c r="E2225" s="38" t="s">
        <v>1296</v>
      </c>
      <c r="F2225" s="38" t="s">
        <v>1297</v>
      </c>
    </row>
    <row r="2226" spans="1:6">
      <c r="A2226" s="44" t="s">
        <v>3416</v>
      </c>
      <c r="B2226" s="44" t="s">
        <v>1497</v>
      </c>
      <c r="C2226" s="44" t="s">
        <v>1311</v>
      </c>
      <c r="D2226" s="44" t="s">
        <v>1301</v>
      </c>
      <c r="E2226" s="38" t="s">
        <v>1302</v>
      </c>
      <c r="F2226" s="38" t="s">
        <v>1303</v>
      </c>
    </row>
    <row r="2227" spans="1:6">
      <c r="A2227" s="44" t="s">
        <v>3417</v>
      </c>
      <c r="B2227" s="44" t="s">
        <v>1405</v>
      </c>
      <c r="C2227" s="44" t="s">
        <v>1294</v>
      </c>
      <c r="D2227" s="44" t="s">
        <v>1295</v>
      </c>
      <c r="E2227" s="38" t="s">
        <v>1296</v>
      </c>
      <c r="F2227" s="38" t="s">
        <v>1297</v>
      </c>
    </row>
    <row r="2228" spans="1:6">
      <c r="A2228" s="44" t="s">
        <v>3418</v>
      </c>
      <c r="B2228" s="44" t="s">
        <v>1478</v>
      </c>
      <c r="C2228" s="44" t="s">
        <v>1294</v>
      </c>
      <c r="D2228" s="44" t="s">
        <v>1295</v>
      </c>
      <c r="E2228" s="38" t="s">
        <v>1296</v>
      </c>
      <c r="F2228" s="38" t="s">
        <v>1297</v>
      </c>
    </row>
    <row r="2229" spans="1:6">
      <c r="A2229" s="44" t="s">
        <v>3419</v>
      </c>
      <c r="B2229" s="44" t="s">
        <v>1343</v>
      </c>
      <c r="C2229" s="44" t="s">
        <v>1334</v>
      </c>
      <c r="D2229" s="44" t="s">
        <v>1295</v>
      </c>
      <c r="E2229" s="38" t="s">
        <v>1296</v>
      </c>
      <c r="F2229" s="38" t="s">
        <v>1297</v>
      </c>
    </row>
    <row r="2230" spans="1:6">
      <c r="A2230" s="44" t="s">
        <v>3420</v>
      </c>
      <c r="B2230" s="44" t="s">
        <v>1519</v>
      </c>
      <c r="C2230" s="44" t="s">
        <v>1327</v>
      </c>
      <c r="D2230" s="44" t="s">
        <v>1288</v>
      </c>
      <c r="E2230" s="38" t="s">
        <v>1289</v>
      </c>
      <c r="F2230" s="38" t="s">
        <v>1290</v>
      </c>
    </row>
    <row r="2231" spans="1:6">
      <c r="A2231" s="44" t="s">
        <v>3421</v>
      </c>
      <c r="B2231" s="44" t="s">
        <v>1347</v>
      </c>
      <c r="C2231" s="44" t="s">
        <v>1348</v>
      </c>
      <c r="D2231" s="44" t="s">
        <v>1295</v>
      </c>
      <c r="E2231" s="38" t="s">
        <v>1296</v>
      </c>
      <c r="F2231" s="38" t="s">
        <v>1297</v>
      </c>
    </row>
    <row r="2232" spans="1:6">
      <c r="A2232" s="44" t="s">
        <v>3422</v>
      </c>
      <c r="B2232" s="44" t="s">
        <v>1553</v>
      </c>
      <c r="C2232" s="44" t="s">
        <v>1300</v>
      </c>
      <c r="D2232" s="44" t="s">
        <v>1301</v>
      </c>
      <c r="E2232" s="38" t="s">
        <v>1302</v>
      </c>
      <c r="F2232" s="38" t="s">
        <v>1303</v>
      </c>
    </row>
    <row r="2233" spans="1:6">
      <c r="A2233" s="44" t="s">
        <v>3423</v>
      </c>
      <c r="B2233" s="44" t="s">
        <v>1299</v>
      </c>
      <c r="C2233" s="44" t="s">
        <v>1300</v>
      </c>
      <c r="D2233" s="44" t="s">
        <v>1301</v>
      </c>
      <c r="E2233" s="38" t="s">
        <v>1302</v>
      </c>
      <c r="F2233" s="38" t="s">
        <v>1303</v>
      </c>
    </row>
    <row r="2234" spans="1:6">
      <c r="A2234" s="44" t="s">
        <v>3424</v>
      </c>
      <c r="B2234" s="44" t="s">
        <v>1514</v>
      </c>
      <c r="C2234" s="44" t="s">
        <v>1305</v>
      </c>
      <c r="D2234" s="44" t="s">
        <v>1306</v>
      </c>
      <c r="E2234" s="38" t="s">
        <v>1307</v>
      </c>
      <c r="F2234" s="38" t="s">
        <v>1308</v>
      </c>
    </row>
    <row r="2235" spans="1:6">
      <c r="A2235" s="44" t="s">
        <v>3425</v>
      </c>
      <c r="B2235" s="44" t="s">
        <v>1395</v>
      </c>
      <c r="C2235" s="44" t="s">
        <v>1305</v>
      </c>
      <c r="D2235" s="44" t="s">
        <v>1306</v>
      </c>
      <c r="E2235" s="38" t="s">
        <v>1307</v>
      </c>
      <c r="F2235" s="38" t="s">
        <v>1308</v>
      </c>
    </row>
    <row r="2236" spans="1:6">
      <c r="A2236" s="44" t="s">
        <v>3426</v>
      </c>
      <c r="B2236" s="44" t="s">
        <v>1478</v>
      </c>
      <c r="C2236" s="44" t="s">
        <v>1294</v>
      </c>
      <c r="D2236" s="44" t="s">
        <v>1295</v>
      </c>
      <c r="E2236" s="38" t="s">
        <v>1296</v>
      </c>
      <c r="F2236" s="38" t="s">
        <v>1297</v>
      </c>
    </row>
    <row r="2237" spans="1:6">
      <c r="A2237" s="44" t="s">
        <v>1478</v>
      </c>
      <c r="B2237" s="44" t="s">
        <v>1478</v>
      </c>
      <c r="C2237" s="44" t="s">
        <v>1294</v>
      </c>
      <c r="D2237" s="44" t="s">
        <v>1295</v>
      </c>
      <c r="E2237" s="38" t="s">
        <v>1296</v>
      </c>
      <c r="F2237" s="38" t="s">
        <v>1297</v>
      </c>
    </row>
    <row r="2238" spans="1:6">
      <c r="A2238" s="44" t="s">
        <v>3427</v>
      </c>
      <c r="B2238" s="44" t="s">
        <v>1405</v>
      </c>
      <c r="C2238" s="44" t="s">
        <v>1294</v>
      </c>
      <c r="D2238" s="44" t="s">
        <v>1295</v>
      </c>
      <c r="E2238" s="38" t="s">
        <v>1296</v>
      </c>
      <c r="F2238" s="38" t="s">
        <v>1297</v>
      </c>
    </row>
    <row r="2239" spans="1:6">
      <c r="A2239" s="44" t="s">
        <v>3428</v>
      </c>
      <c r="B2239" s="44" t="s">
        <v>1533</v>
      </c>
      <c r="C2239" s="44" t="s">
        <v>1334</v>
      </c>
      <c r="D2239" s="44" t="s">
        <v>1295</v>
      </c>
      <c r="E2239" s="38" t="s">
        <v>1296</v>
      </c>
      <c r="F2239" s="38" t="s">
        <v>1297</v>
      </c>
    </row>
    <row r="2240" spans="1:6">
      <c r="A2240" s="44" t="s">
        <v>3429</v>
      </c>
      <c r="B2240" s="44" t="s">
        <v>1427</v>
      </c>
      <c r="C2240" s="44" t="s">
        <v>1287</v>
      </c>
      <c r="D2240" s="44" t="s">
        <v>1288</v>
      </c>
      <c r="E2240" s="38" t="s">
        <v>1289</v>
      </c>
      <c r="F2240" s="38" t="s">
        <v>1290</v>
      </c>
    </row>
    <row r="2241" spans="1:6">
      <c r="A2241" s="44" t="s">
        <v>1139</v>
      </c>
      <c r="B2241" s="44" t="s">
        <v>1420</v>
      </c>
      <c r="C2241" s="44" t="s">
        <v>1316</v>
      </c>
      <c r="D2241" s="44" t="s">
        <v>1317</v>
      </c>
      <c r="E2241" s="38" t="s">
        <v>1318</v>
      </c>
      <c r="F2241" s="38" t="s">
        <v>1319</v>
      </c>
    </row>
    <row r="2242" spans="1:6">
      <c r="A2242" s="44" t="s">
        <v>3430</v>
      </c>
      <c r="B2242" s="44" t="s">
        <v>1310</v>
      </c>
      <c r="C2242" s="44" t="s">
        <v>1311</v>
      </c>
      <c r="D2242" s="44" t="s">
        <v>1301</v>
      </c>
      <c r="E2242" s="38" t="s">
        <v>1302</v>
      </c>
      <c r="F2242" s="38" t="s">
        <v>1303</v>
      </c>
    </row>
    <row r="2243" spans="1:6">
      <c r="A2243" s="44" t="s">
        <v>3431</v>
      </c>
      <c r="B2243" s="44" t="s">
        <v>1429</v>
      </c>
      <c r="C2243" s="44" t="s">
        <v>1316</v>
      </c>
      <c r="D2243" s="44" t="s">
        <v>1317</v>
      </c>
      <c r="E2243" s="38" t="s">
        <v>1318</v>
      </c>
      <c r="F2243" s="38" t="s">
        <v>1319</v>
      </c>
    </row>
    <row r="2244" spans="1:6">
      <c r="A2244" s="44" t="s">
        <v>3432</v>
      </c>
      <c r="B2244" s="44" t="s">
        <v>1448</v>
      </c>
      <c r="C2244" s="44" t="s">
        <v>1281</v>
      </c>
      <c r="D2244" s="44" t="s">
        <v>1282</v>
      </c>
      <c r="E2244" s="38" t="s">
        <v>1283</v>
      </c>
      <c r="F2244" s="38" t="s">
        <v>1284</v>
      </c>
    </row>
    <row r="2245" spans="1:6">
      <c r="A2245" s="44" t="s">
        <v>3433</v>
      </c>
      <c r="B2245" s="44" t="s">
        <v>1427</v>
      </c>
      <c r="C2245" s="44" t="s">
        <v>1287</v>
      </c>
      <c r="D2245" s="44" t="s">
        <v>1288</v>
      </c>
      <c r="E2245" s="38" t="s">
        <v>1289</v>
      </c>
      <c r="F2245" s="38" t="s">
        <v>1290</v>
      </c>
    </row>
    <row r="2246" spans="1:6">
      <c r="A2246" s="44" t="s">
        <v>3434</v>
      </c>
      <c r="B2246" s="44" t="s">
        <v>1585</v>
      </c>
      <c r="C2246" s="44" t="s">
        <v>1322</v>
      </c>
      <c r="D2246" s="44" t="s">
        <v>1306</v>
      </c>
      <c r="E2246" s="38" t="s">
        <v>1307</v>
      </c>
      <c r="F2246" s="38" t="s">
        <v>1308</v>
      </c>
    </row>
    <row r="2247" spans="1:6">
      <c r="A2247" s="44" t="s">
        <v>3435</v>
      </c>
      <c r="B2247" s="44" t="s">
        <v>1326</v>
      </c>
      <c r="C2247" s="44" t="s">
        <v>1327</v>
      </c>
      <c r="D2247" s="44" t="s">
        <v>1288</v>
      </c>
      <c r="E2247" s="38" t="s">
        <v>1289</v>
      </c>
      <c r="F2247" s="38" t="s">
        <v>1290</v>
      </c>
    </row>
    <row r="2248" spans="1:6">
      <c r="A2248" s="44" t="s">
        <v>3436</v>
      </c>
      <c r="B2248" s="44" t="s">
        <v>1519</v>
      </c>
      <c r="C2248" s="44" t="s">
        <v>1327</v>
      </c>
      <c r="D2248" s="44" t="s">
        <v>1288</v>
      </c>
      <c r="E2248" s="38" t="s">
        <v>1289</v>
      </c>
      <c r="F2248" s="38" t="s">
        <v>1290</v>
      </c>
    </row>
    <row r="2249" spans="1:6">
      <c r="A2249" s="44" t="s">
        <v>3437</v>
      </c>
      <c r="B2249" s="44" t="s">
        <v>1478</v>
      </c>
      <c r="C2249" s="44" t="s">
        <v>1294</v>
      </c>
      <c r="D2249" s="44" t="s">
        <v>1295</v>
      </c>
      <c r="E2249" s="38" t="s">
        <v>1296</v>
      </c>
      <c r="F2249" s="38" t="s">
        <v>1297</v>
      </c>
    </row>
    <row r="2250" spans="1:6">
      <c r="A2250" s="44" t="s">
        <v>3438</v>
      </c>
      <c r="B2250" s="44" t="s">
        <v>1345</v>
      </c>
      <c r="C2250" s="44" t="s">
        <v>1305</v>
      </c>
      <c r="D2250" s="44" t="s">
        <v>1306</v>
      </c>
      <c r="E2250" s="38" t="s">
        <v>1307</v>
      </c>
      <c r="F2250" s="38" t="s">
        <v>1308</v>
      </c>
    </row>
    <row r="2251" spans="1:6">
      <c r="A2251" s="44" t="s">
        <v>3439</v>
      </c>
      <c r="B2251" s="44" t="s">
        <v>1280</v>
      </c>
      <c r="C2251" s="44" t="s">
        <v>1281</v>
      </c>
      <c r="D2251" s="44" t="s">
        <v>1282</v>
      </c>
      <c r="E2251" s="38" t="s">
        <v>1283</v>
      </c>
      <c r="F2251" s="38" t="s">
        <v>1284</v>
      </c>
    </row>
    <row r="2252" spans="1:6">
      <c r="A2252" s="44" t="s">
        <v>3440</v>
      </c>
      <c r="B2252" s="44" t="s">
        <v>1286</v>
      </c>
      <c r="C2252" s="44" t="s">
        <v>1287</v>
      </c>
      <c r="D2252" s="44" t="s">
        <v>1288</v>
      </c>
      <c r="E2252" s="38" t="s">
        <v>1289</v>
      </c>
      <c r="F2252" s="38" t="s">
        <v>1290</v>
      </c>
    </row>
    <row r="2253" spans="1:6">
      <c r="A2253" s="44" t="s">
        <v>3441</v>
      </c>
      <c r="B2253" s="44" t="s">
        <v>1076</v>
      </c>
      <c r="C2253" s="44" t="s">
        <v>1305</v>
      </c>
      <c r="D2253" s="44" t="s">
        <v>1306</v>
      </c>
      <c r="E2253" s="38" t="s">
        <v>1307</v>
      </c>
      <c r="F2253" s="38" t="s">
        <v>1308</v>
      </c>
    </row>
    <row r="2254" spans="1:6">
      <c r="A2254" s="44" t="s">
        <v>3442</v>
      </c>
      <c r="B2254" s="44" t="s">
        <v>1459</v>
      </c>
      <c r="C2254" s="44" t="s">
        <v>1281</v>
      </c>
      <c r="D2254" s="44" t="s">
        <v>1282</v>
      </c>
      <c r="E2254" s="38" t="s">
        <v>1283</v>
      </c>
      <c r="F2254" s="38" t="s">
        <v>1284</v>
      </c>
    </row>
    <row r="2255" spans="1:6">
      <c r="A2255" s="44" t="s">
        <v>3443</v>
      </c>
      <c r="B2255" s="44" t="s">
        <v>1345</v>
      </c>
      <c r="C2255" s="44" t="s">
        <v>1305</v>
      </c>
      <c r="D2255" s="44" t="s">
        <v>1306</v>
      </c>
      <c r="E2255" s="38" t="s">
        <v>1307</v>
      </c>
      <c r="F2255" s="38" t="s">
        <v>1308</v>
      </c>
    </row>
    <row r="2256" spans="1:6">
      <c r="A2256" s="44" t="s">
        <v>3444</v>
      </c>
      <c r="B2256" s="44" t="s">
        <v>1508</v>
      </c>
      <c r="C2256" s="44" t="s">
        <v>1327</v>
      </c>
      <c r="D2256" s="44" t="s">
        <v>1288</v>
      </c>
      <c r="E2256" s="38" t="s">
        <v>1289</v>
      </c>
      <c r="F2256" s="38" t="s">
        <v>1290</v>
      </c>
    </row>
    <row r="2257" spans="1:6">
      <c r="A2257" s="44" t="s">
        <v>3445</v>
      </c>
      <c r="B2257" s="44" t="s">
        <v>1380</v>
      </c>
      <c r="C2257" s="44" t="s">
        <v>1305</v>
      </c>
      <c r="D2257" s="44" t="s">
        <v>1306</v>
      </c>
      <c r="E2257" s="38" t="s">
        <v>1307</v>
      </c>
      <c r="F2257" s="38" t="s">
        <v>1308</v>
      </c>
    </row>
    <row r="2258" spans="1:6">
      <c r="A2258" s="44" t="s">
        <v>1142</v>
      </c>
      <c r="B2258" s="44" t="s">
        <v>1326</v>
      </c>
      <c r="C2258" s="44" t="s">
        <v>1327</v>
      </c>
      <c r="D2258" s="44" t="s">
        <v>1288</v>
      </c>
      <c r="E2258" s="38" t="s">
        <v>1289</v>
      </c>
      <c r="F2258" s="38" t="s">
        <v>1290</v>
      </c>
    </row>
    <row r="2259" spans="1:6">
      <c r="A2259" s="44" t="s">
        <v>3446</v>
      </c>
      <c r="B2259" s="44" t="s">
        <v>1437</v>
      </c>
      <c r="C2259" s="44" t="s">
        <v>1392</v>
      </c>
      <c r="D2259" s="44" t="s">
        <v>1288</v>
      </c>
      <c r="E2259" s="38" t="s">
        <v>1289</v>
      </c>
      <c r="F2259" s="38" t="s">
        <v>1290</v>
      </c>
    </row>
    <row r="2260" spans="1:6">
      <c r="A2260" s="44" t="s">
        <v>3447</v>
      </c>
      <c r="B2260" s="44" t="s">
        <v>1459</v>
      </c>
      <c r="C2260" s="44" t="s">
        <v>1281</v>
      </c>
      <c r="D2260" s="44" t="s">
        <v>1282</v>
      </c>
      <c r="E2260" s="38" t="s">
        <v>1283</v>
      </c>
      <c r="F2260" s="38" t="s">
        <v>1284</v>
      </c>
    </row>
    <row r="2261" spans="1:6">
      <c r="A2261" s="44" t="s">
        <v>3448</v>
      </c>
      <c r="B2261" s="44" t="s">
        <v>1391</v>
      </c>
      <c r="C2261" s="44" t="s">
        <v>1392</v>
      </c>
      <c r="D2261" s="44" t="s">
        <v>1288</v>
      </c>
      <c r="E2261" s="38" t="s">
        <v>1289</v>
      </c>
      <c r="F2261" s="38" t="s">
        <v>1290</v>
      </c>
    </row>
    <row r="2262" spans="1:6">
      <c r="A2262" s="44" t="s">
        <v>3449</v>
      </c>
      <c r="B2262" s="44" t="s">
        <v>1280</v>
      </c>
      <c r="C2262" s="44" t="s">
        <v>1281</v>
      </c>
      <c r="D2262" s="44" t="s">
        <v>1282</v>
      </c>
      <c r="E2262" s="38" t="s">
        <v>1283</v>
      </c>
      <c r="F2262" s="38" t="s">
        <v>1284</v>
      </c>
    </row>
    <row r="2263" spans="1:6">
      <c r="A2263" s="44" t="s">
        <v>3450</v>
      </c>
      <c r="B2263" s="44" t="s">
        <v>1397</v>
      </c>
      <c r="C2263" s="44" t="s">
        <v>1300</v>
      </c>
      <c r="D2263" s="44" t="s">
        <v>1301</v>
      </c>
      <c r="E2263" s="38" t="s">
        <v>1302</v>
      </c>
      <c r="F2263" s="38" t="s">
        <v>1303</v>
      </c>
    </row>
    <row r="2264" spans="1:6">
      <c r="A2264" s="44" t="s">
        <v>3451</v>
      </c>
      <c r="B2264" s="44" t="s">
        <v>1397</v>
      </c>
      <c r="C2264" s="44" t="s">
        <v>1300</v>
      </c>
      <c r="D2264" s="44" t="s">
        <v>1301</v>
      </c>
      <c r="E2264" s="38" t="s">
        <v>1302</v>
      </c>
      <c r="F2264" s="38" t="s">
        <v>1303</v>
      </c>
    </row>
    <row r="2265" spans="1:6">
      <c r="A2265" s="44" t="s">
        <v>3452</v>
      </c>
      <c r="B2265" s="44" t="s">
        <v>1076</v>
      </c>
      <c r="C2265" s="44" t="s">
        <v>1305</v>
      </c>
      <c r="D2265" s="44" t="s">
        <v>1306</v>
      </c>
      <c r="E2265" s="38" t="s">
        <v>1307</v>
      </c>
      <c r="F2265" s="38" t="s">
        <v>1308</v>
      </c>
    </row>
    <row r="2266" spans="1:6">
      <c r="A2266" s="44" t="s">
        <v>3453</v>
      </c>
      <c r="B2266" s="44" t="s">
        <v>1391</v>
      </c>
      <c r="C2266" s="44" t="s">
        <v>1392</v>
      </c>
      <c r="D2266" s="44" t="s">
        <v>1288</v>
      </c>
      <c r="E2266" s="38" t="s">
        <v>1289</v>
      </c>
      <c r="F2266" s="38" t="s">
        <v>1290</v>
      </c>
    </row>
    <row r="2267" spans="1:6">
      <c r="A2267" s="44" t="s">
        <v>3454</v>
      </c>
      <c r="B2267" s="44" t="s">
        <v>1399</v>
      </c>
      <c r="C2267" s="44" t="s">
        <v>1305</v>
      </c>
      <c r="D2267" s="44" t="s">
        <v>1306</v>
      </c>
      <c r="E2267" s="38" t="s">
        <v>1307</v>
      </c>
      <c r="F2267" s="38" t="s">
        <v>1308</v>
      </c>
    </row>
    <row r="2268" spans="1:6">
      <c r="A2268" s="44" t="s">
        <v>3455</v>
      </c>
      <c r="B2268" s="44" t="s">
        <v>1405</v>
      </c>
      <c r="C2268" s="44" t="s">
        <v>1294</v>
      </c>
      <c r="D2268" s="44" t="s">
        <v>1295</v>
      </c>
      <c r="E2268" s="38" t="s">
        <v>1296</v>
      </c>
      <c r="F2268" s="38" t="s">
        <v>1297</v>
      </c>
    </row>
    <row r="2269" spans="1:6">
      <c r="A2269" s="44" t="s">
        <v>3456</v>
      </c>
      <c r="B2269" s="44" t="s">
        <v>1313</v>
      </c>
      <c r="C2269" s="44" t="s">
        <v>1305</v>
      </c>
      <c r="D2269" s="44" t="s">
        <v>1306</v>
      </c>
      <c r="E2269" s="38" t="s">
        <v>1307</v>
      </c>
      <c r="F2269" s="38" t="s">
        <v>1308</v>
      </c>
    </row>
    <row r="2270" spans="1:6">
      <c r="A2270" s="44" t="s">
        <v>3457</v>
      </c>
      <c r="B2270" s="44" t="s">
        <v>1774</v>
      </c>
      <c r="C2270" s="44" t="s">
        <v>1311</v>
      </c>
      <c r="D2270" s="44" t="s">
        <v>1301</v>
      </c>
      <c r="E2270" s="38" t="s">
        <v>1302</v>
      </c>
      <c r="F2270" s="38" t="s">
        <v>1303</v>
      </c>
    </row>
    <row r="2271" spans="1:6">
      <c r="A2271" s="44" t="s">
        <v>3458</v>
      </c>
      <c r="B2271" s="44" t="s">
        <v>1437</v>
      </c>
      <c r="C2271" s="44" t="s">
        <v>1392</v>
      </c>
      <c r="D2271" s="44" t="s">
        <v>1288</v>
      </c>
      <c r="E2271" s="38" t="s">
        <v>1289</v>
      </c>
      <c r="F2271" s="38" t="s">
        <v>1290</v>
      </c>
    </row>
    <row r="2272" spans="1:6">
      <c r="A2272" s="44" t="s">
        <v>3459</v>
      </c>
      <c r="B2272" s="44" t="s">
        <v>1375</v>
      </c>
      <c r="C2272" s="44" t="s">
        <v>1281</v>
      </c>
      <c r="D2272" s="44" t="s">
        <v>1282</v>
      </c>
      <c r="E2272" s="38" t="s">
        <v>1283</v>
      </c>
      <c r="F2272" s="38" t="s">
        <v>1284</v>
      </c>
    </row>
    <row r="2273" spans="1:6">
      <c r="A2273" s="44" t="s">
        <v>3460</v>
      </c>
      <c r="B2273" s="44" t="s">
        <v>1493</v>
      </c>
      <c r="C2273" s="44" t="s">
        <v>1287</v>
      </c>
      <c r="D2273" s="44" t="s">
        <v>1288</v>
      </c>
      <c r="E2273" s="38" t="s">
        <v>1289</v>
      </c>
      <c r="F2273" s="38" t="s">
        <v>1290</v>
      </c>
    </row>
    <row r="2274" spans="1:6">
      <c r="A2274" s="44" t="s">
        <v>3461</v>
      </c>
      <c r="B2274" s="44" t="s">
        <v>1493</v>
      </c>
      <c r="C2274" s="44" t="s">
        <v>1287</v>
      </c>
      <c r="D2274" s="44" t="s">
        <v>1288</v>
      </c>
      <c r="E2274" s="38" t="s">
        <v>1289</v>
      </c>
      <c r="F2274" s="38" t="s">
        <v>1290</v>
      </c>
    </row>
    <row r="2275" spans="1:6">
      <c r="A2275" s="44" t="s">
        <v>3462</v>
      </c>
      <c r="B2275" s="44" t="s">
        <v>1388</v>
      </c>
      <c r="C2275" s="44" t="s">
        <v>1389</v>
      </c>
      <c r="D2275" s="44" t="s">
        <v>1295</v>
      </c>
      <c r="E2275" s="38" t="s">
        <v>1296</v>
      </c>
      <c r="F2275" s="38" t="s">
        <v>1297</v>
      </c>
    </row>
    <row r="2276" spans="1:6">
      <c r="A2276" s="44" t="s">
        <v>3463</v>
      </c>
      <c r="B2276" s="44" t="s">
        <v>1347</v>
      </c>
      <c r="C2276" s="44" t="s">
        <v>1348</v>
      </c>
      <c r="D2276" s="44" t="s">
        <v>1295</v>
      </c>
      <c r="E2276" s="38" t="s">
        <v>1296</v>
      </c>
      <c r="F2276" s="38" t="s">
        <v>1297</v>
      </c>
    </row>
    <row r="2277" spans="1:6">
      <c r="A2277" s="44" t="s">
        <v>3464</v>
      </c>
      <c r="B2277" s="44" t="s">
        <v>1627</v>
      </c>
      <c r="C2277" s="44" t="s">
        <v>1316</v>
      </c>
      <c r="D2277" s="44" t="s">
        <v>1317</v>
      </c>
      <c r="E2277" s="38" t="s">
        <v>1318</v>
      </c>
      <c r="F2277" s="38" t="s">
        <v>1319</v>
      </c>
    </row>
    <row r="2278" spans="1:6">
      <c r="A2278" s="44" t="s">
        <v>3465</v>
      </c>
      <c r="B2278" s="44" t="s">
        <v>1347</v>
      </c>
      <c r="C2278" s="44" t="s">
        <v>1348</v>
      </c>
      <c r="D2278" s="44" t="s">
        <v>1295</v>
      </c>
      <c r="E2278" s="38" t="s">
        <v>1296</v>
      </c>
      <c r="F2278" s="38" t="s">
        <v>1297</v>
      </c>
    </row>
    <row r="2279" spans="1:6">
      <c r="A2279" s="44" t="s">
        <v>3466</v>
      </c>
      <c r="B2279" s="44" t="s">
        <v>1627</v>
      </c>
      <c r="C2279" s="44" t="s">
        <v>1316</v>
      </c>
      <c r="D2279" s="44" t="s">
        <v>1317</v>
      </c>
      <c r="E2279" s="38" t="s">
        <v>1318</v>
      </c>
      <c r="F2279" s="38" t="s">
        <v>1319</v>
      </c>
    </row>
    <row r="2280" spans="1:6">
      <c r="A2280" s="44" t="s">
        <v>3467</v>
      </c>
      <c r="B2280" s="44" t="s">
        <v>1385</v>
      </c>
      <c r="C2280" s="44" t="s">
        <v>1300</v>
      </c>
      <c r="D2280" s="44" t="s">
        <v>1301</v>
      </c>
      <c r="E2280" s="38" t="s">
        <v>1302</v>
      </c>
      <c r="F2280" s="38" t="s">
        <v>1303</v>
      </c>
    </row>
    <row r="2281" spans="1:6">
      <c r="A2281" s="44" t="s">
        <v>3468</v>
      </c>
      <c r="B2281" s="44" t="s">
        <v>1385</v>
      </c>
      <c r="C2281" s="44" t="s">
        <v>1300</v>
      </c>
      <c r="D2281" s="44" t="s">
        <v>1301</v>
      </c>
      <c r="E2281" s="38" t="s">
        <v>1302</v>
      </c>
      <c r="F2281" s="38" t="s">
        <v>1303</v>
      </c>
    </row>
    <row r="2282" spans="1:6">
      <c r="A2282" s="44" t="s">
        <v>3469</v>
      </c>
      <c r="B2282" s="44" t="s">
        <v>1393</v>
      </c>
      <c r="C2282" s="44" t="s">
        <v>1311</v>
      </c>
      <c r="D2282" s="44" t="s">
        <v>1301</v>
      </c>
      <c r="E2282" s="38" t="s">
        <v>1302</v>
      </c>
      <c r="F2282" s="38" t="s">
        <v>1303</v>
      </c>
    </row>
    <row r="2283" spans="1:6">
      <c r="A2283" s="44" t="s">
        <v>1146</v>
      </c>
      <c r="B2283" s="44" t="s">
        <v>1347</v>
      </c>
      <c r="C2283" s="44" t="s">
        <v>1348</v>
      </c>
      <c r="D2283" s="44" t="s">
        <v>1295</v>
      </c>
      <c r="E2283" s="38" t="s">
        <v>1296</v>
      </c>
      <c r="F2283" s="38" t="s">
        <v>1297</v>
      </c>
    </row>
    <row r="2284" spans="1:6">
      <c r="A2284" s="44" t="s">
        <v>3470</v>
      </c>
      <c r="B2284" s="44" t="s">
        <v>1403</v>
      </c>
      <c r="C2284" s="44" t="s">
        <v>1316</v>
      </c>
      <c r="D2284" s="44" t="s">
        <v>1317</v>
      </c>
      <c r="E2284" s="38" t="s">
        <v>1318</v>
      </c>
      <c r="F2284" s="38" t="s">
        <v>1319</v>
      </c>
    </row>
    <row r="2285" spans="1:6">
      <c r="A2285" s="44" t="s">
        <v>3471</v>
      </c>
      <c r="B2285" s="44" t="s">
        <v>1355</v>
      </c>
      <c r="C2285" s="44" t="s">
        <v>1348</v>
      </c>
      <c r="D2285" s="44" t="s">
        <v>1295</v>
      </c>
      <c r="E2285" s="38" t="s">
        <v>1296</v>
      </c>
      <c r="F2285" s="38" t="s">
        <v>1297</v>
      </c>
    </row>
    <row r="2286" spans="1:6">
      <c r="A2286" s="44" t="s">
        <v>3472</v>
      </c>
      <c r="B2286" s="44" t="s">
        <v>1612</v>
      </c>
      <c r="C2286" s="44" t="s">
        <v>1294</v>
      </c>
      <c r="D2286" s="44" t="s">
        <v>1295</v>
      </c>
      <c r="E2286" s="38" t="s">
        <v>1296</v>
      </c>
      <c r="F2286" s="38" t="s">
        <v>1297</v>
      </c>
    </row>
    <row r="2287" spans="1:6">
      <c r="A2287" s="44" t="s">
        <v>3473</v>
      </c>
      <c r="B2287" s="44" t="s">
        <v>1310</v>
      </c>
      <c r="C2287" s="44" t="s">
        <v>1311</v>
      </c>
      <c r="D2287" s="44" t="s">
        <v>1301</v>
      </c>
      <c r="E2287" s="38" t="s">
        <v>1302</v>
      </c>
      <c r="F2287" s="38" t="s">
        <v>1303</v>
      </c>
    </row>
    <row r="2288" spans="1:6">
      <c r="A2288" s="44" t="s">
        <v>3474</v>
      </c>
      <c r="B2288" s="44" t="s">
        <v>1310</v>
      </c>
      <c r="C2288" s="44" t="s">
        <v>1311</v>
      </c>
      <c r="D2288" s="44" t="s">
        <v>1301</v>
      </c>
      <c r="E2288" s="38" t="s">
        <v>1302</v>
      </c>
      <c r="F2288" s="38" t="s">
        <v>1303</v>
      </c>
    </row>
    <row r="2289" spans="1:6">
      <c r="A2289" s="44" t="s">
        <v>3475</v>
      </c>
      <c r="B2289" s="44" t="s">
        <v>1427</v>
      </c>
      <c r="C2289" s="44" t="s">
        <v>1287</v>
      </c>
      <c r="D2289" s="44" t="s">
        <v>1288</v>
      </c>
      <c r="E2289" s="38" t="s">
        <v>1289</v>
      </c>
      <c r="F2289" s="38" t="s">
        <v>1290</v>
      </c>
    </row>
    <row r="2290" spans="1:6">
      <c r="A2290" s="44" t="s">
        <v>3476</v>
      </c>
      <c r="B2290" s="44" t="s">
        <v>1347</v>
      </c>
      <c r="C2290" s="44" t="s">
        <v>1348</v>
      </c>
      <c r="D2290" s="44" t="s">
        <v>1295</v>
      </c>
      <c r="E2290" s="38" t="s">
        <v>1296</v>
      </c>
      <c r="F2290" s="38" t="s">
        <v>1297</v>
      </c>
    </row>
    <row r="2291" spans="1:6">
      <c r="A2291" s="44" t="s">
        <v>3477</v>
      </c>
      <c r="B2291" s="44" t="s">
        <v>1445</v>
      </c>
      <c r="C2291" s="44" t="s">
        <v>1294</v>
      </c>
      <c r="D2291" s="44" t="s">
        <v>1295</v>
      </c>
      <c r="E2291" s="38" t="s">
        <v>1296</v>
      </c>
      <c r="F2291" s="38" t="s">
        <v>1297</v>
      </c>
    </row>
    <row r="2292" spans="1:6">
      <c r="A2292" s="44" t="s">
        <v>3478</v>
      </c>
      <c r="B2292" s="44" t="s">
        <v>1347</v>
      </c>
      <c r="C2292" s="44" t="s">
        <v>1348</v>
      </c>
      <c r="D2292" s="44" t="s">
        <v>1295</v>
      </c>
      <c r="E2292" s="38" t="s">
        <v>1296</v>
      </c>
      <c r="F2292" s="38" t="s">
        <v>1297</v>
      </c>
    </row>
    <row r="2293" spans="1:6">
      <c r="A2293" s="44" t="s">
        <v>3479</v>
      </c>
      <c r="B2293" s="44" t="s">
        <v>1554</v>
      </c>
      <c r="C2293" s="44" t="s">
        <v>1316</v>
      </c>
      <c r="D2293" s="44" t="s">
        <v>1317</v>
      </c>
      <c r="E2293" s="38" t="s">
        <v>1318</v>
      </c>
      <c r="F2293" s="38" t="s">
        <v>1319</v>
      </c>
    </row>
    <row r="2294" spans="1:6">
      <c r="A2294" s="44" t="s">
        <v>3480</v>
      </c>
      <c r="B2294" s="44" t="s">
        <v>1712</v>
      </c>
      <c r="C2294" s="44" t="s">
        <v>1322</v>
      </c>
      <c r="D2294" s="44" t="s">
        <v>1306</v>
      </c>
      <c r="E2294" s="38" t="s">
        <v>1307</v>
      </c>
      <c r="F2294" s="38" t="s">
        <v>1308</v>
      </c>
    </row>
    <row r="2295" spans="1:6">
      <c r="A2295" s="44" t="s">
        <v>1341</v>
      </c>
      <c r="B2295" s="44" t="s">
        <v>1341</v>
      </c>
      <c r="C2295" s="44" t="s">
        <v>1330</v>
      </c>
      <c r="D2295" s="44" t="s">
        <v>1282</v>
      </c>
      <c r="E2295" s="38" t="s">
        <v>1283</v>
      </c>
      <c r="F2295" s="38" t="s">
        <v>1284</v>
      </c>
    </row>
    <row r="2296" spans="1:6">
      <c r="A2296" s="44" t="s">
        <v>3481</v>
      </c>
      <c r="B2296" s="44" t="s">
        <v>1627</v>
      </c>
      <c r="C2296" s="44" t="s">
        <v>1316</v>
      </c>
      <c r="D2296" s="44" t="s">
        <v>1317</v>
      </c>
      <c r="E2296" s="38" t="s">
        <v>1318</v>
      </c>
      <c r="F2296" s="38" t="s">
        <v>1319</v>
      </c>
    </row>
    <row r="2297" spans="1:6">
      <c r="A2297" s="44" t="s">
        <v>3482</v>
      </c>
      <c r="B2297" s="44" t="s">
        <v>1347</v>
      </c>
      <c r="C2297" s="44" t="s">
        <v>1348</v>
      </c>
      <c r="D2297" s="44" t="s">
        <v>1295</v>
      </c>
      <c r="E2297" s="38" t="s">
        <v>1296</v>
      </c>
      <c r="F2297" s="38" t="s">
        <v>1297</v>
      </c>
    </row>
    <row r="2298" spans="1:6">
      <c r="A2298" s="44" t="s">
        <v>3483</v>
      </c>
      <c r="B2298" s="44" t="s">
        <v>1347</v>
      </c>
      <c r="C2298" s="44" t="s">
        <v>1348</v>
      </c>
      <c r="D2298" s="44" t="s">
        <v>1295</v>
      </c>
      <c r="E2298" s="38" t="s">
        <v>1296</v>
      </c>
      <c r="F2298" s="38" t="s">
        <v>1297</v>
      </c>
    </row>
    <row r="2299" spans="1:6">
      <c r="A2299" s="44" t="s">
        <v>3484</v>
      </c>
      <c r="B2299" s="44" t="s">
        <v>1382</v>
      </c>
      <c r="C2299" s="44" t="s">
        <v>1311</v>
      </c>
      <c r="D2299" s="44" t="s">
        <v>1301</v>
      </c>
      <c r="E2299" s="38" t="s">
        <v>1302</v>
      </c>
      <c r="F2299" s="38" t="s">
        <v>1303</v>
      </c>
    </row>
    <row r="2300" spans="1:6">
      <c r="A2300" s="44" t="s">
        <v>3485</v>
      </c>
      <c r="B2300" s="44" t="s">
        <v>1315</v>
      </c>
      <c r="C2300" s="44" t="s">
        <v>1316</v>
      </c>
      <c r="D2300" s="44" t="s">
        <v>1317</v>
      </c>
      <c r="E2300" s="38" t="s">
        <v>1318</v>
      </c>
      <c r="F2300" s="38" t="s">
        <v>1319</v>
      </c>
    </row>
    <row r="2301" spans="1:6">
      <c r="A2301" s="44" t="s">
        <v>3486</v>
      </c>
      <c r="B2301" s="44" t="s">
        <v>1519</v>
      </c>
      <c r="C2301" s="44" t="s">
        <v>1327</v>
      </c>
      <c r="D2301" s="44" t="s">
        <v>1288</v>
      </c>
      <c r="E2301" s="38" t="s">
        <v>1289</v>
      </c>
      <c r="F2301" s="38" t="s">
        <v>1290</v>
      </c>
    </row>
    <row r="2302" spans="1:6">
      <c r="A2302" s="44" t="s">
        <v>1155</v>
      </c>
      <c r="B2302" s="44" t="s">
        <v>1357</v>
      </c>
      <c r="C2302" s="44" t="s">
        <v>1348</v>
      </c>
      <c r="D2302" s="44" t="s">
        <v>1295</v>
      </c>
      <c r="E2302" s="38" t="s">
        <v>1296</v>
      </c>
      <c r="F2302" s="38" t="s">
        <v>1297</v>
      </c>
    </row>
    <row r="2303" spans="1:6">
      <c r="A2303" s="44" t="s">
        <v>3487</v>
      </c>
      <c r="B2303" s="44" t="s">
        <v>1280</v>
      </c>
      <c r="C2303" s="44" t="s">
        <v>1281</v>
      </c>
      <c r="D2303" s="44" t="s">
        <v>1282</v>
      </c>
      <c r="E2303" s="38" t="s">
        <v>1283</v>
      </c>
      <c r="F2303" s="38" t="s">
        <v>1284</v>
      </c>
    </row>
    <row r="2304" spans="1:6">
      <c r="A2304" s="44" t="s">
        <v>3488</v>
      </c>
      <c r="B2304" s="44" t="s">
        <v>1429</v>
      </c>
      <c r="C2304" s="44" t="s">
        <v>1316</v>
      </c>
      <c r="D2304" s="44" t="s">
        <v>1317</v>
      </c>
      <c r="E2304" s="38" t="s">
        <v>1318</v>
      </c>
      <c r="F2304" s="38" t="s">
        <v>1319</v>
      </c>
    </row>
    <row r="2305" spans="1:6">
      <c r="A2305" s="44" t="s">
        <v>3489</v>
      </c>
      <c r="B2305" s="44" t="s">
        <v>1315</v>
      </c>
      <c r="C2305" s="44" t="s">
        <v>1316</v>
      </c>
      <c r="D2305" s="44" t="s">
        <v>1317</v>
      </c>
      <c r="E2305" s="38" t="s">
        <v>1318</v>
      </c>
      <c r="F2305" s="38" t="s">
        <v>1319</v>
      </c>
    </row>
    <row r="2306" spans="1:6">
      <c r="A2306" s="44" t="s">
        <v>1158</v>
      </c>
      <c r="B2306" s="44" t="s">
        <v>1429</v>
      </c>
      <c r="C2306" s="44" t="s">
        <v>1316</v>
      </c>
      <c r="D2306" s="44" t="s">
        <v>1317</v>
      </c>
      <c r="E2306" s="38" t="s">
        <v>1318</v>
      </c>
      <c r="F2306" s="38" t="s">
        <v>1319</v>
      </c>
    </row>
    <row r="2307" spans="1:6">
      <c r="A2307" s="44" t="s">
        <v>1162</v>
      </c>
      <c r="B2307" s="44" t="s">
        <v>1551</v>
      </c>
      <c r="C2307" s="44" t="s">
        <v>1311</v>
      </c>
      <c r="D2307" s="44" t="s">
        <v>1301</v>
      </c>
      <c r="E2307" s="38" t="s">
        <v>1302</v>
      </c>
      <c r="F2307" s="38" t="s">
        <v>1303</v>
      </c>
    </row>
    <row r="2308" spans="1:6">
      <c r="A2308" s="44" t="s">
        <v>3490</v>
      </c>
      <c r="B2308" s="44" t="s">
        <v>1347</v>
      </c>
      <c r="C2308" s="44" t="s">
        <v>1348</v>
      </c>
      <c r="D2308" s="44" t="s">
        <v>1295</v>
      </c>
      <c r="E2308" s="38" t="s">
        <v>1296</v>
      </c>
      <c r="F2308" s="38" t="s">
        <v>1297</v>
      </c>
    </row>
    <row r="2309" spans="1:6">
      <c r="A2309" s="44" t="s">
        <v>3491</v>
      </c>
      <c r="B2309" s="44" t="s">
        <v>1347</v>
      </c>
      <c r="C2309" s="44" t="s">
        <v>1348</v>
      </c>
      <c r="D2309" s="44" t="s">
        <v>1295</v>
      </c>
      <c r="E2309" s="38" t="s">
        <v>1296</v>
      </c>
      <c r="F2309" s="38" t="s">
        <v>1297</v>
      </c>
    </row>
    <row r="2310" spans="1:6">
      <c r="A2310" s="44" t="s">
        <v>3492</v>
      </c>
      <c r="B2310" s="44" t="s">
        <v>1445</v>
      </c>
      <c r="C2310" s="44" t="s">
        <v>1294</v>
      </c>
      <c r="D2310" s="44" t="s">
        <v>1295</v>
      </c>
      <c r="E2310" s="38" t="s">
        <v>1296</v>
      </c>
      <c r="F2310" s="38" t="s">
        <v>1297</v>
      </c>
    </row>
    <row r="2311" spans="1:6">
      <c r="A2311" s="44" t="s">
        <v>3493</v>
      </c>
      <c r="B2311" s="44" t="s">
        <v>1445</v>
      </c>
      <c r="C2311" s="44" t="s">
        <v>1294</v>
      </c>
      <c r="D2311" s="44" t="s">
        <v>1295</v>
      </c>
      <c r="E2311" s="38" t="s">
        <v>1296</v>
      </c>
      <c r="F2311" s="38" t="s">
        <v>1297</v>
      </c>
    </row>
    <row r="2312" spans="1:6">
      <c r="A2312" s="44" t="s">
        <v>3494</v>
      </c>
      <c r="B2312" s="44" t="s">
        <v>1347</v>
      </c>
      <c r="C2312" s="44" t="s">
        <v>1348</v>
      </c>
      <c r="D2312" s="44" t="s">
        <v>1295</v>
      </c>
      <c r="E2312" s="38" t="s">
        <v>1296</v>
      </c>
      <c r="F2312" s="38" t="s">
        <v>1297</v>
      </c>
    </row>
    <row r="2313" spans="1:6">
      <c r="A2313" s="44" t="s">
        <v>3495</v>
      </c>
      <c r="B2313" s="44" t="s">
        <v>1416</v>
      </c>
      <c r="C2313" s="44" t="s">
        <v>1327</v>
      </c>
      <c r="D2313" s="44" t="s">
        <v>1288</v>
      </c>
      <c r="E2313" s="38" t="s">
        <v>1289</v>
      </c>
      <c r="F2313" s="38" t="s">
        <v>1290</v>
      </c>
    </row>
    <row r="2314" spans="1:6">
      <c r="A2314" s="44" t="s">
        <v>3496</v>
      </c>
      <c r="B2314" s="44" t="s">
        <v>1722</v>
      </c>
      <c r="C2314" s="44" t="s">
        <v>1300</v>
      </c>
      <c r="D2314" s="44" t="s">
        <v>1301</v>
      </c>
      <c r="E2314" s="38" t="s">
        <v>1302</v>
      </c>
      <c r="F2314" s="38" t="s">
        <v>1303</v>
      </c>
    </row>
    <row r="2315" spans="1:6">
      <c r="A2315" s="44" t="s">
        <v>3497</v>
      </c>
      <c r="B2315" s="44" t="s">
        <v>1329</v>
      </c>
      <c r="C2315" s="44" t="s">
        <v>1330</v>
      </c>
      <c r="D2315" s="44" t="s">
        <v>1282</v>
      </c>
      <c r="E2315" s="38" t="s">
        <v>1283</v>
      </c>
      <c r="F2315" s="38" t="s">
        <v>1284</v>
      </c>
    </row>
    <row r="2316" spans="1:6">
      <c r="A2316" s="44" t="s">
        <v>3498</v>
      </c>
      <c r="B2316" s="44" t="s">
        <v>1574</v>
      </c>
      <c r="C2316" s="44" t="s">
        <v>1316</v>
      </c>
      <c r="D2316" s="44" t="s">
        <v>1317</v>
      </c>
      <c r="E2316" s="38" t="s">
        <v>1318</v>
      </c>
      <c r="F2316" s="38" t="s">
        <v>1319</v>
      </c>
    </row>
    <row r="2317" spans="1:6">
      <c r="A2317" s="44" t="s">
        <v>3499</v>
      </c>
      <c r="B2317" s="44" t="s">
        <v>1565</v>
      </c>
      <c r="C2317" s="44" t="s">
        <v>1305</v>
      </c>
      <c r="D2317" s="44" t="s">
        <v>1306</v>
      </c>
      <c r="E2317" s="38" t="s">
        <v>1307</v>
      </c>
      <c r="F2317" s="38" t="s">
        <v>1308</v>
      </c>
    </row>
    <row r="2318" spans="1:6">
      <c r="A2318" s="44" t="s">
        <v>3500</v>
      </c>
      <c r="B2318" s="44" t="s">
        <v>1554</v>
      </c>
      <c r="C2318" s="44" t="s">
        <v>1316</v>
      </c>
      <c r="D2318" s="44" t="s">
        <v>1317</v>
      </c>
      <c r="E2318" s="38" t="s">
        <v>1318</v>
      </c>
      <c r="F2318" s="38" t="s">
        <v>1319</v>
      </c>
    </row>
    <row r="2319" spans="1:6">
      <c r="A2319" s="44" t="s">
        <v>3501</v>
      </c>
      <c r="B2319" s="44" t="s">
        <v>1388</v>
      </c>
      <c r="C2319" s="44" t="s">
        <v>1389</v>
      </c>
      <c r="D2319" s="44" t="s">
        <v>1295</v>
      </c>
      <c r="E2319" s="38" t="s">
        <v>1296</v>
      </c>
      <c r="F2319" s="38" t="s">
        <v>1297</v>
      </c>
    </row>
    <row r="2320" spans="1:6">
      <c r="A2320" s="44" t="s">
        <v>3502</v>
      </c>
      <c r="B2320" s="44" t="s">
        <v>1341</v>
      </c>
      <c r="C2320" s="44" t="s">
        <v>1330</v>
      </c>
      <c r="D2320" s="44" t="s">
        <v>1282</v>
      </c>
      <c r="E2320" s="38" t="s">
        <v>1283</v>
      </c>
      <c r="F2320" s="38" t="s">
        <v>1284</v>
      </c>
    </row>
    <row r="2321" spans="1:6">
      <c r="A2321" s="44" t="s">
        <v>3503</v>
      </c>
      <c r="B2321" s="44" t="s">
        <v>1612</v>
      </c>
      <c r="C2321" s="44" t="s">
        <v>1294</v>
      </c>
      <c r="D2321" s="44" t="s">
        <v>1295</v>
      </c>
      <c r="E2321" s="38" t="s">
        <v>1296</v>
      </c>
      <c r="F2321" s="38" t="s">
        <v>1297</v>
      </c>
    </row>
    <row r="2322" spans="1:6">
      <c r="A2322" s="44" t="s">
        <v>3504</v>
      </c>
      <c r="B2322" s="44" t="s">
        <v>1712</v>
      </c>
      <c r="C2322" s="44" t="s">
        <v>1322</v>
      </c>
      <c r="D2322" s="44" t="s">
        <v>1306</v>
      </c>
      <c r="E2322" s="38" t="s">
        <v>1307</v>
      </c>
      <c r="F2322" s="38" t="s">
        <v>1308</v>
      </c>
    </row>
    <row r="2323" spans="1:6">
      <c r="A2323" s="44" t="s">
        <v>1164</v>
      </c>
      <c r="B2323" s="44" t="s">
        <v>1437</v>
      </c>
      <c r="C2323" s="44" t="s">
        <v>1392</v>
      </c>
      <c r="D2323" s="44" t="s">
        <v>1288</v>
      </c>
      <c r="E2323" s="38" t="s">
        <v>1289</v>
      </c>
      <c r="F2323" s="38" t="s">
        <v>1290</v>
      </c>
    </row>
    <row r="2324" spans="1:6">
      <c r="A2324" s="44" t="s">
        <v>3505</v>
      </c>
      <c r="B2324" s="44" t="s">
        <v>1437</v>
      </c>
      <c r="C2324" s="44" t="s">
        <v>1392</v>
      </c>
      <c r="D2324" s="44" t="s">
        <v>1288</v>
      </c>
      <c r="E2324" s="38" t="s">
        <v>1289</v>
      </c>
      <c r="F2324" s="38" t="s">
        <v>1290</v>
      </c>
    </row>
    <row r="2325" spans="1:6">
      <c r="A2325" s="44" t="s">
        <v>3506</v>
      </c>
      <c r="B2325" s="44" t="s">
        <v>1405</v>
      </c>
      <c r="C2325" s="44" t="s">
        <v>1294</v>
      </c>
      <c r="D2325" s="44" t="s">
        <v>1295</v>
      </c>
      <c r="E2325" s="38" t="s">
        <v>1296</v>
      </c>
      <c r="F2325" s="38" t="s">
        <v>1297</v>
      </c>
    </row>
    <row r="2326" spans="1:6">
      <c r="A2326" s="44" t="s">
        <v>3507</v>
      </c>
      <c r="B2326" s="44" t="s">
        <v>1341</v>
      </c>
      <c r="C2326" s="44" t="s">
        <v>1330</v>
      </c>
      <c r="D2326" s="44" t="s">
        <v>1282</v>
      </c>
      <c r="E2326" s="38" t="s">
        <v>1283</v>
      </c>
      <c r="F2326" s="38" t="s">
        <v>1284</v>
      </c>
    </row>
    <row r="2327" spans="1:6">
      <c r="A2327" s="44" t="s">
        <v>3508</v>
      </c>
      <c r="B2327" s="44" t="s">
        <v>1448</v>
      </c>
      <c r="C2327" s="44" t="s">
        <v>1281</v>
      </c>
      <c r="D2327" s="44" t="s">
        <v>1282</v>
      </c>
      <c r="E2327" s="38" t="s">
        <v>1283</v>
      </c>
      <c r="F2327" s="38" t="s">
        <v>1284</v>
      </c>
    </row>
    <row r="2328" spans="1:6">
      <c r="A2328" s="44" t="s">
        <v>3509</v>
      </c>
      <c r="B2328" s="44" t="s">
        <v>1486</v>
      </c>
      <c r="C2328" s="44" t="s">
        <v>1348</v>
      </c>
      <c r="D2328" s="44" t="s">
        <v>1295</v>
      </c>
      <c r="E2328" s="38" t="s">
        <v>1296</v>
      </c>
      <c r="F2328" s="38" t="s">
        <v>1297</v>
      </c>
    </row>
    <row r="2329" spans="1:6">
      <c r="A2329" s="44" t="s">
        <v>3510</v>
      </c>
      <c r="B2329" s="44" t="s">
        <v>1385</v>
      </c>
      <c r="C2329" s="44" t="s">
        <v>1300</v>
      </c>
      <c r="D2329" s="44" t="s">
        <v>1301</v>
      </c>
      <c r="E2329" s="38" t="s">
        <v>1302</v>
      </c>
      <c r="F2329" s="38" t="s">
        <v>1303</v>
      </c>
    </row>
    <row r="2330" spans="1:6">
      <c r="A2330" s="44" t="s">
        <v>3511</v>
      </c>
      <c r="B2330" s="44" t="s">
        <v>1299</v>
      </c>
      <c r="C2330" s="44" t="s">
        <v>1300</v>
      </c>
      <c r="D2330" s="44" t="s">
        <v>1301</v>
      </c>
      <c r="E2330" s="38" t="s">
        <v>1302</v>
      </c>
      <c r="F2330" s="38" t="s">
        <v>1303</v>
      </c>
    </row>
    <row r="2331" spans="1:6">
      <c r="A2331" s="44" t="s">
        <v>3512</v>
      </c>
      <c r="B2331" s="44" t="s">
        <v>1299</v>
      </c>
      <c r="C2331" s="44" t="s">
        <v>1300</v>
      </c>
      <c r="D2331" s="44" t="s">
        <v>1301</v>
      </c>
      <c r="E2331" s="38" t="s">
        <v>1302</v>
      </c>
      <c r="F2331" s="38" t="s">
        <v>1303</v>
      </c>
    </row>
    <row r="2332" spans="1:6">
      <c r="A2332" s="44" t="s">
        <v>3513</v>
      </c>
      <c r="B2332" s="44" t="s">
        <v>1347</v>
      </c>
      <c r="C2332" s="44" t="s">
        <v>1348</v>
      </c>
      <c r="D2332" s="44" t="s">
        <v>1295</v>
      </c>
      <c r="E2332" s="38" t="s">
        <v>1296</v>
      </c>
      <c r="F2332" s="38" t="s">
        <v>1297</v>
      </c>
    </row>
    <row r="2333" spans="1:6">
      <c r="A2333" s="44" t="s">
        <v>3514</v>
      </c>
      <c r="B2333" s="44" t="s">
        <v>1347</v>
      </c>
      <c r="C2333" s="44" t="s">
        <v>1348</v>
      </c>
      <c r="D2333" s="44" t="s">
        <v>1295</v>
      </c>
      <c r="E2333" s="38" t="s">
        <v>1296</v>
      </c>
      <c r="F2333" s="38" t="s">
        <v>1297</v>
      </c>
    </row>
    <row r="2334" spans="1:6">
      <c r="A2334" s="44" t="s">
        <v>3515</v>
      </c>
      <c r="B2334" s="44" t="s">
        <v>1347</v>
      </c>
      <c r="C2334" s="44" t="s">
        <v>1348</v>
      </c>
      <c r="D2334" s="44" t="s">
        <v>1295</v>
      </c>
      <c r="E2334" s="38" t="s">
        <v>1296</v>
      </c>
      <c r="F2334" s="38" t="s">
        <v>1297</v>
      </c>
    </row>
    <row r="2335" spans="1:6">
      <c r="A2335" s="44" t="s">
        <v>1167</v>
      </c>
      <c r="B2335" s="44" t="s">
        <v>1355</v>
      </c>
      <c r="C2335" s="44" t="s">
        <v>1348</v>
      </c>
      <c r="D2335" s="44" t="s">
        <v>1295</v>
      </c>
      <c r="E2335" s="38" t="s">
        <v>1296</v>
      </c>
      <c r="F2335" s="38" t="s">
        <v>1297</v>
      </c>
    </row>
    <row r="2336" spans="1:6">
      <c r="A2336" s="44" t="s">
        <v>3516</v>
      </c>
      <c r="B2336" s="44" t="s">
        <v>1355</v>
      </c>
      <c r="C2336" s="44" t="s">
        <v>1348</v>
      </c>
      <c r="D2336" s="44" t="s">
        <v>1295</v>
      </c>
      <c r="E2336" s="38" t="s">
        <v>1296</v>
      </c>
      <c r="F2336" s="38" t="s">
        <v>1297</v>
      </c>
    </row>
    <row r="2337" spans="1:6">
      <c r="A2337" s="44" t="s">
        <v>3517</v>
      </c>
      <c r="B2337" s="44" t="s">
        <v>1554</v>
      </c>
      <c r="C2337" s="44" t="s">
        <v>1316</v>
      </c>
      <c r="D2337" s="44" t="s">
        <v>1317</v>
      </c>
      <c r="E2337" s="38" t="s">
        <v>1318</v>
      </c>
      <c r="F2337" s="38" t="s">
        <v>1319</v>
      </c>
    </row>
    <row r="2338" spans="1:6">
      <c r="A2338" s="44" t="s">
        <v>3518</v>
      </c>
      <c r="B2338" s="44" t="s">
        <v>1459</v>
      </c>
      <c r="C2338" s="44" t="s">
        <v>1281</v>
      </c>
      <c r="D2338" s="44" t="s">
        <v>1282</v>
      </c>
      <c r="E2338" s="38" t="s">
        <v>1283</v>
      </c>
      <c r="F2338" s="38" t="s">
        <v>1284</v>
      </c>
    </row>
    <row r="2339" spans="1:6">
      <c r="A2339" s="44" t="s">
        <v>3519</v>
      </c>
      <c r="B2339" s="44" t="s">
        <v>1280</v>
      </c>
      <c r="C2339" s="44" t="s">
        <v>1281</v>
      </c>
      <c r="D2339" s="44" t="s">
        <v>1282</v>
      </c>
      <c r="E2339" s="38" t="s">
        <v>1283</v>
      </c>
      <c r="F2339" s="38" t="s">
        <v>1284</v>
      </c>
    </row>
    <row r="2340" spans="1:6">
      <c r="A2340" s="44" t="s">
        <v>1170</v>
      </c>
      <c r="B2340" s="44" t="s">
        <v>1315</v>
      </c>
      <c r="C2340" s="44" t="s">
        <v>1316</v>
      </c>
      <c r="D2340" s="44" t="s">
        <v>1317</v>
      </c>
      <c r="E2340" s="38" t="s">
        <v>1318</v>
      </c>
      <c r="F2340" s="38" t="s">
        <v>1319</v>
      </c>
    </row>
    <row r="2341" spans="1:6">
      <c r="A2341" s="44" t="s">
        <v>3520</v>
      </c>
      <c r="B2341" s="44" t="s">
        <v>1405</v>
      </c>
      <c r="C2341" s="44" t="s">
        <v>1294</v>
      </c>
      <c r="D2341" s="44" t="s">
        <v>1295</v>
      </c>
      <c r="E2341" s="38" t="s">
        <v>1296</v>
      </c>
      <c r="F2341" s="38" t="s">
        <v>1297</v>
      </c>
    </row>
    <row r="2342" spans="1:6">
      <c r="A2342" s="44" t="s">
        <v>3521</v>
      </c>
      <c r="B2342" s="44" t="s">
        <v>1326</v>
      </c>
      <c r="C2342" s="44" t="s">
        <v>1327</v>
      </c>
      <c r="D2342" s="44" t="s">
        <v>1288</v>
      </c>
      <c r="E2342" s="38" t="s">
        <v>1289</v>
      </c>
      <c r="F2342" s="38" t="s">
        <v>1290</v>
      </c>
    </row>
    <row r="2343" spans="1:6">
      <c r="A2343" s="44" t="s">
        <v>3522</v>
      </c>
      <c r="B2343" s="44" t="s">
        <v>1457</v>
      </c>
      <c r="C2343" s="44" t="s">
        <v>1330</v>
      </c>
      <c r="D2343" s="44" t="s">
        <v>1282</v>
      </c>
      <c r="E2343" s="38" t="s">
        <v>1283</v>
      </c>
      <c r="F2343" s="38" t="s">
        <v>1284</v>
      </c>
    </row>
    <row r="2344" spans="1:6">
      <c r="A2344" s="44" t="s">
        <v>3523</v>
      </c>
      <c r="B2344" s="44" t="s">
        <v>1333</v>
      </c>
      <c r="C2344" s="44" t="s">
        <v>1334</v>
      </c>
      <c r="D2344" s="44" t="s">
        <v>1295</v>
      </c>
      <c r="E2344" s="38" t="s">
        <v>1296</v>
      </c>
      <c r="F2344" s="38" t="s">
        <v>1297</v>
      </c>
    </row>
    <row r="2345" spans="1:6">
      <c r="A2345" s="44" t="s">
        <v>3524</v>
      </c>
      <c r="B2345" s="44" t="s">
        <v>1528</v>
      </c>
      <c r="C2345" s="44" t="s">
        <v>1330</v>
      </c>
      <c r="D2345" s="44" t="s">
        <v>1282</v>
      </c>
      <c r="E2345" s="38" t="s">
        <v>1283</v>
      </c>
      <c r="F2345" s="38" t="s">
        <v>1284</v>
      </c>
    </row>
    <row r="2346" spans="1:6">
      <c r="A2346" s="44" t="s">
        <v>3525</v>
      </c>
      <c r="B2346" s="44" t="s">
        <v>1420</v>
      </c>
      <c r="C2346" s="44" t="s">
        <v>1316</v>
      </c>
      <c r="D2346" s="44" t="s">
        <v>1317</v>
      </c>
      <c r="E2346" s="38" t="s">
        <v>1318</v>
      </c>
      <c r="F2346" s="38" t="s">
        <v>1319</v>
      </c>
    </row>
    <row r="2347" spans="1:6">
      <c r="A2347" s="44" t="s">
        <v>1554</v>
      </c>
      <c r="B2347" s="44" t="s">
        <v>1554</v>
      </c>
      <c r="C2347" s="44" t="s">
        <v>1316</v>
      </c>
      <c r="D2347" s="44" t="s">
        <v>1317</v>
      </c>
      <c r="E2347" s="38" t="s">
        <v>1318</v>
      </c>
      <c r="F2347" s="38" t="s">
        <v>1319</v>
      </c>
    </row>
    <row r="2348" spans="1:6">
      <c r="A2348" s="44" t="s">
        <v>3526</v>
      </c>
      <c r="B2348" s="44" t="s">
        <v>1353</v>
      </c>
      <c r="C2348" s="44" t="s">
        <v>1281</v>
      </c>
      <c r="D2348" s="44" t="s">
        <v>1282</v>
      </c>
      <c r="E2348" s="38" t="s">
        <v>1283</v>
      </c>
      <c r="F2348" s="38" t="s">
        <v>1284</v>
      </c>
    </row>
    <row r="2349" spans="1:6">
      <c r="A2349" s="44" t="s">
        <v>3527</v>
      </c>
      <c r="B2349" s="44" t="s">
        <v>1565</v>
      </c>
      <c r="C2349" s="44" t="s">
        <v>1305</v>
      </c>
      <c r="D2349" s="44" t="s">
        <v>1306</v>
      </c>
      <c r="E2349" s="38" t="s">
        <v>1307</v>
      </c>
      <c r="F2349" s="38" t="s">
        <v>1308</v>
      </c>
    </row>
    <row r="2350" spans="1:6">
      <c r="A2350" s="44" t="s">
        <v>3528</v>
      </c>
      <c r="B2350" s="44" t="s">
        <v>1329</v>
      </c>
      <c r="C2350" s="44" t="s">
        <v>1330</v>
      </c>
      <c r="D2350" s="44" t="s">
        <v>1282</v>
      </c>
      <c r="E2350" s="38" t="s">
        <v>1283</v>
      </c>
      <c r="F2350" s="38" t="s">
        <v>1284</v>
      </c>
    </row>
    <row r="2351" spans="1:6">
      <c r="A2351" s="44" t="s">
        <v>3529</v>
      </c>
      <c r="B2351" s="44" t="s">
        <v>1366</v>
      </c>
      <c r="C2351" s="44" t="s">
        <v>1327</v>
      </c>
      <c r="D2351" s="44" t="s">
        <v>1288</v>
      </c>
      <c r="E2351" s="38" t="s">
        <v>1289</v>
      </c>
      <c r="F2351" s="38" t="s">
        <v>1290</v>
      </c>
    </row>
    <row r="2352" spans="1:6">
      <c r="A2352" s="44" t="s">
        <v>3530</v>
      </c>
      <c r="B2352" s="44" t="s">
        <v>1519</v>
      </c>
      <c r="C2352" s="44" t="s">
        <v>1327</v>
      </c>
      <c r="D2352" s="44" t="s">
        <v>1288</v>
      </c>
      <c r="E2352" s="38" t="s">
        <v>1289</v>
      </c>
      <c r="F2352" s="38" t="s">
        <v>1290</v>
      </c>
    </row>
    <row r="2353" spans="1:6">
      <c r="A2353" s="44" t="s">
        <v>3531</v>
      </c>
      <c r="B2353" s="44" t="s">
        <v>1495</v>
      </c>
      <c r="C2353" s="44" t="s">
        <v>1281</v>
      </c>
      <c r="D2353" s="44" t="s">
        <v>1282</v>
      </c>
      <c r="E2353" s="38" t="s">
        <v>1283</v>
      </c>
      <c r="F2353" s="38" t="s">
        <v>1284</v>
      </c>
    </row>
    <row r="2354" spans="1:6">
      <c r="A2354" s="44" t="s">
        <v>3532</v>
      </c>
      <c r="B2354" s="44" t="s">
        <v>1497</v>
      </c>
      <c r="C2354" s="44" t="s">
        <v>1311</v>
      </c>
      <c r="D2354" s="44" t="s">
        <v>1301</v>
      </c>
      <c r="E2354" s="38" t="s">
        <v>1302</v>
      </c>
      <c r="F2354" s="38" t="s">
        <v>1303</v>
      </c>
    </row>
    <row r="2355" spans="1:6">
      <c r="A2355" s="44" t="s">
        <v>3533</v>
      </c>
      <c r="B2355" s="44" t="s">
        <v>1395</v>
      </c>
      <c r="C2355" s="44" t="s">
        <v>1305</v>
      </c>
      <c r="D2355" s="44" t="s">
        <v>1306</v>
      </c>
      <c r="E2355" s="38" t="s">
        <v>1307</v>
      </c>
      <c r="F2355" s="38" t="s">
        <v>1308</v>
      </c>
    </row>
    <row r="2356" spans="1:6">
      <c r="A2356" s="44" t="s">
        <v>3534</v>
      </c>
      <c r="B2356" s="44" t="s">
        <v>1519</v>
      </c>
      <c r="C2356" s="44" t="s">
        <v>1327</v>
      </c>
      <c r="D2356" s="44" t="s">
        <v>1288</v>
      </c>
      <c r="E2356" s="38" t="s">
        <v>1289</v>
      </c>
      <c r="F2356" s="38" t="s">
        <v>1290</v>
      </c>
    </row>
    <row r="2357" spans="1:6">
      <c r="A2357" s="44" t="s">
        <v>3535</v>
      </c>
      <c r="B2357" s="44" t="s">
        <v>1373</v>
      </c>
      <c r="C2357" s="44" t="s">
        <v>1311</v>
      </c>
      <c r="D2357" s="44" t="s">
        <v>1301</v>
      </c>
      <c r="E2357" s="38" t="s">
        <v>1302</v>
      </c>
      <c r="F2357" s="38" t="s">
        <v>1303</v>
      </c>
    </row>
    <row r="2358" spans="1:6">
      <c r="A2358" s="44" t="s">
        <v>3536</v>
      </c>
      <c r="B2358" s="44" t="s">
        <v>1076</v>
      </c>
      <c r="C2358" s="44" t="s">
        <v>1305</v>
      </c>
      <c r="D2358" s="44" t="s">
        <v>1306</v>
      </c>
      <c r="E2358" s="38" t="s">
        <v>1307</v>
      </c>
      <c r="F2358" s="38" t="s">
        <v>1308</v>
      </c>
    </row>
    <row r="2359" spans="1:6">
      <c r="A2359" s="44" t="s">
        <v>3537</v>
      </c>
      <c r="B2359" s="44" t="s">
        <v>1391</v>
      </c>
      <c r="C2359" s="44" t="s">
        <v>1392</v>
      </c>
      <c r="D2359" s="44" t="s">
        <v>1288</v>
      </c>
      <c r="E2359" s="38" t="s">
        <v>1289</v>
      </c>
      <c r="F2359" s="38" t="s">
        <v>1290</v>
      </c>
    </row>
    <row r="2360" spans="1:6">
      <c r="A2360" s="44" t="s">
        <v>3538</v>
      </c>
      <c r="B2360" s="44" t="s">
        <v>1391</v>
      </c>
      <c r="C2360" s="44" t="s">
        <v>1392</v>
      </c>
      <c r="D2360" s="44" t="s">
        <v>1288</v>
      </c>
      <c r="E2360" s="38" t="s">
        <v>1289</v>
      </c>
      <c r="F2360" s="38" t="s">
        <v>1290</v>
      </c>
    </row>
    <row r="2361" spans="1:6">
      <c r="A2361" s="44" t="s">
        <v>3539</v>
      </c>
      <c r="B2361" s="44" t="s">
        <v>1554</v>
      </c>
      <c r="C2361" s="44" t="s">
        <v>1316</v>
      </c>
      <c r="D2361" s="44" t="s">
        <v>1317</v>
      </c>
      <c r="E2361" s="38" t="s">
        <v>1318</v>
      </c>
      <c r="F2361" s="38" t="s">
        <v>1319</v>
      </c>
    </row>
    <row r="2362" spans="1:6">
      <c r="A2362" s="44" t="s">
        <v>3540</v>
      </c>
      <c r="B2362" s="44" t="s">
        <v>1329</v>
      </c>
      <c r="C2362" s="44" t="s">
        <v>1330</v>
      </c>
      <c r="D2362" s="44" t="s">
        <v>1282</v>
      </c>
      <c r="E2362" s="38" t="s">
        <v>1283</v>
      </c>
      <c r="F2362" s="38" t="s">
        <v>1284</v>
      </c>
    </row>
    <row r="2363" spans="1:6">
      <c r="A2363" s="44" t="s">
        <v>3541</v>
      </c>
      <c r="B2363" s="44" t="s">
        <v>1380</v>
      </c>
      <c r="C2363" s="44" t="s">
        <v>1305</v>
      </c>
      <c r="D2363" s="44" t="s">
        <v>1306</v>
      </c>
      <c r="E2363" s="38" t="s">
        <v>1307</v>
      </c>
      <c r="F2363" s="38" t="s">
        <v>1308</v>
      </c>
    </row>
    <row r="2364" spans="1:6">
      <c r="A2364" s="44" t="s">
        <v>3542</v>
      </c>
      <c r="B2364" s="44" t="s">
        <v>1828</v>
      </c>
      <c r="C2364" s="44" t="s">
        <v>1311</v>
      </c>
      <c r="D2364" s="44" t="s">
        <v>1301</v>
      </c>
      <c r="E2364" s="38" t="s">
        <v>1302</v>
      </c>
      <c r="F2364" s="38" t="s">
        <v>1303</v>
      </c>
    </row>
    <row r="2365" spans="1:6">
      <c r="A2365" s="44" t="s">
        <v>3543</v>
      </c>
      <c r="B2365" s="44" t="s">
        <v>1399</v>
      </c>
      <c r="C2365" s="44" t="s">
        <v>1305</v>
      </c>
      <c r="D2365" s="44" t="s">
        <v>1306</v>
      </c>
      <c r="E2365" s="38" t="s">
        <v>1307</v>
      </c>
      <c r="F2365" s="38" t="s">
        <v>1308</v>
      </c>
    </row>
    <row r="2366" spans="1:6">
      <c r="A2366" s="44" t="s">
        <v>3544</v>
      </c>
      <c r="B2366" s="44" t="s">
        <v>1393</v>
      </c>
      <c r="C2366" s="44" t="s">
        <v>1311</v>
      </c>
      <c r="D2366" s="44" t="s">
        <v>1301</v>
      </c>
      <c r="E2366" s="38" t="s">
        <v>1302</v>
      </c>
      <c r="F2366" s="38" t="s">
        <v>1303</v>
      </c>
    </row>
    <row r="2367" spans="1:6">
      <c r="A2367" s="44" t="s">
        <v>3545</v>
      </c>
      <c r="B2367" s="44" t="s">
        <v>1610</v>
      </c>
      <c r="C2367" s="44" t="s">
        <v>1300</v>
      </c>
      <c r="D2367" s="44" t="s">
        <v>1301</v>
      </c>
      <c r="E2367" s="38" t="s">
        <v>1302</v>
      </c>
      <c r="F2367" s="38" t="s">
        <v>1303</v>
      </c>
    </row>
    <row r="2368" spans="1:6">
      <c r="A2368" s="44" t="s">
        <v>3546</v>
      </c>
      <c r="B2368" s="44" t="s">
        <v>1459</v>
      </c>
      <c r="C2368" s="44" t="s">
        <v>1281</v>
      </c>
      <c r="D2368" s="44" t="s">
        <v>1282</v>
      </c>
      <c r="E2368" s="38" t="s">
        <v>1283</v>
      </c>
      <c r="F2368" s="38" t="s">
        <v>1284</v>
      </c>
    </row>
    <row r="2369" spans="1:6">
      <c r="A2369" s="44" t="s">
        <v>3547</v>
      </c>
      <c r="B2369" s="44" t="s">
        <v>1366</v>
      </c>
      <c r="C2369" s="44" t="s">
        <v>1327</v>
      </c>
      <c r="D2369" s="44" t="s">
        <v>1288</v>
      </c>
      <c r="E2369" s="38" t="s">
        <v>1289</v>
      </c>
      <c r="F2369" s="38" t="s">
        <v>1290</v>
      </c>
    </row>
    <row r="2370" spans="1:6">
      <c r="A2370" s="44" t="s">
        <v>3548</v>
      </c>
      <c r="B2370" s="44" t="s">
        <v>1350</v>
      </c>
      <c r="C2370" s="44" t="s">
        <v>1300</v>
      </c>
      <c r="D2370" s="44" t="s">
        <v>1301</v>
      </c>
      <c r="E2370" s="38" t="s">
        <v>1302</v>
      </c>
      <c r="F2370" s="38" t="s">
        <v>1303</v>
      </c>
    </row>
    <row r="2371" spans="1:6">
      <c r="A2371" s="44" t="s">
        <v>3549</v>
      </c>
      <c r="B2371" s="44" t="s">
        <v>1293</v>
      </c>
      <c r="C2371" s="44" t="s">
        <v>1294</v>
      </c>
      <c r="D2371" s="44" t="s">
        <v>1295</v>
      </c>
      <c r="E2371" s="38" t="s">
        <v>1296</v>
      </c>
      <c r="F2371" s="38" t="s">
        <v>1297</v>
      </c>
    </row>
    <row r="2372" spans="1:6">
      <c r="A2372" s="44" t="s">
        <v>3550</v>
      </c>
      <c r="B2372" s="44" t="s">
        <v>1293</v>
      </c>
      <c r="C2372" s="44" t="s">
        <v>1294</v>
      </c>
      <c r="D2372" s="44" t="s">
        <v>1295</v>
      </c>
      <c r="E2372" s="38" t="s">
        <v>1296</v>
      </c>
      <c r="F2372" s="38" t="s">
        <v>1297</v>
      </c>
    </row>
    <row r="2373" spans="1:6">
      <c r="A2373" s="44" t="s">
        <v>1173</v>
      </c>
      <c r="B2373" s="44" t="s">
        <v>1774</v>
      </c>
      <c r="C2373" s="44" t="s">
        <v>1311</v>
      </c>
      <c r="D2373" s="44" t="s">
        <v>1301</v>
      </c>
      <c r="E2373" s="38" t="s">
        <v>1302</v>
      </c>
      <c r="F2373" s="38" t="s">
        <v>1303</v>
      </c>
    </row>
    <row r="2374" spans="1:6">
      <c r="A2374" s="44" t="s">
        <v>1486</v>
      </c>
      <c r="B2374" s="44" t="s">
        <v>1486</v>
      </c>
      <c r="C2374" s="44" t="s">
        <v>1348</v>
      </c>
      <c r="D2374" s="44" t="s">
        <v>1295</v>
      </c>
      <c r="E2374" s="38" t="s">
        <v>1296</v>
      </c>
      <c r="F2374" s="38" t="s">
        <v>1297</v>
      </c>
    </row>
    <row r="2375" spans="1:6">
      <c r="A2375" s="44" t="s">
        <v>3551</v>
      </c>
      <c r="B2375" s="44" t="s">
        <v>1565</v>
      </c>
      <c r="C2375" s="44" t="s">
        <v>1305</v>
      </c>
      <c r="D2375" s="44" t="s">
        <v>1306</v>
      </c>
      <c r="E2375" s="38" t="s">
        <v>1307</v>
      </c>
      <c r="F2375" s="38" t="s">
        <v>1308</v>
      </c>
    </row>
    <row r="2376" spans="1:6">
      <c r="A2376" s="44" t="s">
        <v>3552</v>
      </c>
      <c r="B2376" s="44" t="s">
        <v>1565</v>
      </c>
      <c r="C2376" s="44" t="s">
        <v>1305</v>
      </c>
      <c r="D2376" s="44" t="s">
        <v>1306</v>
      </c>
      <c r="E2376" s="38" t="s">
        <v>1307</v>
      </c>
      <c r="F2376" s="38" t="s">
        <v>1308</v>
      </c>
    </row>
    <row r="2377" spans="1:6">
      <c r="A2377" s="44" t="s">
        <v>3553</v>
      </c>
      <c r="B2377" s="44" t="s">
        <v>1472</v>
      </c>
      <c r="C2377" s="44" t="s">
        <v>1305</v>
      </c>
      <c r="D2377" s="44" t="s">
        <v>1306</v>
      </c>
      <c r="E2377" s="38" t="s">
        <v>1307</v>
      </c>
      <c r="F2377" s="38" t="s">
        <v>1308</v>
      </c>
    </row>
    <row r="2378" spans="1:6">
      <c r="A2378" s="44" t="s">
        <v>3554</v>
      </c>
      <c r="B2378" s="44" t="s">
        <v>1482</v>
      </c>
      <c r="C2378" s="44" t="s">
        <v>1334</v>
      </c>
      <c r="D2378" s="44" t="s">
        <v>1295</v>
      </c>
      <c r="E2378" s="38" t="s">
        <v>1296</v>
      </c>
      <c r="F2378" s="38" t="s">
        <v>1297</v>
      </c>
    </row>
    <row r="2379" spans="1:6">
      <c r="A2379" s="44" t="s">
        <v>3555</v>
      </c>
      <c r="B2379" s="44" t="s">
        <v>1482</v>
      </c>
      <c r="C2379" s="44" t="s">
        <v>1334</v>
      </c>
      <c r="D2379" s="44" t="s">
        <v>1295</v>
      </c>
      <c r="E2379" s="38" t="s">
        <v>1296</v>
      </c>
      <c r="F2379" s="38" t="s">
        <v>1297</v>
      </c>
    </row>
    <row r="2380" spans="1:6">
      <c r="A2380" s="44" t="s">
        <v>3556</v>
      </c>
      <c r="B2380" s="44" t="s">
        <v>1421</v>
      </c>
      <c r="C2380" s="44" t="s">
        <v>1322</v>
      </c>
      <c r="D2380" s="44" t="s">
        <v>1306</v>
      </c>
      <c r="E2380" s="38" t="s">
        <v>1307</v>
      </c>
      <c r="F2380" s="38" t="s">
        <v>1308</v>
      </c>
    </row>
    <row r="2381" spans="1:6">
      <c r="A2381" s="44" t="s">
        <v>3557</v>
      </c>
      <c r="B2381" s="44" t="s">
        <v>1668</v>
      </c>
      <c r="C2381" s="44" t="s">
        <v>1300</v>
      </c>
      <c r="D2381" s="44" t="s">
        <v>1301</v>
      </c>
      <c r="E2381" s="38" t="s">
        <v>1302</v>
      </c>
      <c r="F2381" s="38" t="s">
        <v>1303</v>
      </c>
    </row>
    <row r="2382" spans="1:6">
      <c r="A2382" s="44" t="s">
        <v>3558</v>
      </c>
      <c r="B2382" s="44" t="s">
        <v>1416</v>
      </c>
      <c r="C2382" s="44" t="s">
        <v>1327</v>
      </c>
      <c r="D2382" s="44" t="s">
        <v>1288</v>
      </c>
      <c r="E2382" s="38" t="s">
        <v>1289</v>
      </c>
      <c r="F2382" s="38" t="s">
        <v>1290</v>
      </c>
    </row>
    <row r="2383" spans="1:6">
      <c r="A2383" s="44" t="s">
        <v>3559</v>
      </c>
      <c r="B2383" s="44" t="s">
        <v>1343</v>
      </c>
      <c r="C2383" s="44" t="s">
        <v>1334</v>
      </c>
      <c r="D2383" s="44" t="s">
        <v>1295</v>
      </c>
      <c r="E2383" s="38" t="s">
        <v>1296</v>
      </c>
      <c r="F2383" s="38" t="s">
        <v>1297</v>
      </c>
    </row>
    <row r="2384" spans="1:6">
      <c r="A2384" s="44" t="s">
        <v>3560</v>
      </c>
      <c r="B2384" s="44" t="s">
        <v>1429</v>
      </c>
      <c r="C2384" s="44" t="s">
        <v>1316</v>
      </c>
      <c r="D2384" s="44" t="s">
        <v>1317</v>
      </c>
      <c r="E2384" s="38" t="s">
        <v>1318</v>
      </c>
      <c r="F2384" s="38" t="s">
        <v>1319</v>
      </c>
    </row>
    <row r="2385" spans="1:6">
      <c r="A2385" s="44" t="s">
        <v>3561</v>
      </c>
      <c r="B2385" s="44" t="s">
        <v>1627</v>
      </c>
      <c r="C2385" s="44" t="s">
        <v>1316</v>
      </c>
      <c r="D2385" s="44" t="s">
        <v>1317</v>
      </c>
      <c r="E2385" s="38" t="s">
        <v>1318</v>
      </c>
      <c r="F2385" s="38" t="s">
        <v>1319</v>
      </c>
    </row>
    <row r="2386" spans="1:6">
      <c r="A2386" s="44" t="s">
        <v>3562</v>
      </c>
      <c r="B2386" s="44" t="s">
        <v>1391</v>
      </c>
      <c r="C2386" s="44" t="s">
        <v>1392</v>
      </c>
      <c r="D2386" s="44" t="s">
        <v>1288</v>
      </c>
      <c r="E2386" s="38" t="s">
        <v>1289</v>
      </c>
      <c r="F2386" s="38" t="s">
        <v>1290</v>
      </c>
    </row>
    <row r="2387" spans="1:6">
      <c r="A2387" s="44" t="s">
        <v>3563</v>
      </c>
      <c r="B2387" s="44" t="s">
        <v>1343</v>
      </c>
      <c r="C2387" s="44" t="s">
        <v>1334</v>
      </c>
      <c r="D2387" s="44" t="s">
        <v>1295</v>
      </c>
      <c r="E2387" s="38" t="s">
        <v>1296</v>
      </c>
      <c r="F2387" s="38" t="s">
        <v>1297</v>
      </c>
    </row>
    <row r="2388" spans="1:6">
      <c r="A2388" s="44" t="s">
        <v>3564</v>
      </c>
      <c r="B2388" s="44" t="s">
        <v>1343</v>
      </c>
      <c r="C2388" s="44" t="s">
        <v>1334</v>
      </c>
      <c r="D2388" s="44" t="s">
        <v>1295</v>
      </c>
      <c r="E2388" s="38" t="s">
        <v>1296</v>
      </c>
      <c r="F2388" s="38" t="s">
        <v>1297</v>
      </c>
    </row>
    <row r="2389" spans="1:6">
      <c r="A2389" s="44" t="s">
        <v>1373</v>
      </c>
      <c r="B2389" s="44" t="s">
        <v>1373</v>
      </c>
      <c r="C2389" s="44" t="s">
        <v>1311</v>
      </c>
      <c r="D2389" s="44" t="s">
        <v>1301</v>
      </c>
      <c r="E2389" s="38" t="s">
        <v>1302</v>
      </c>
      <c r="F2389" s="38" t="s">
        <v>1303</v>
      </c>
    </row>
    <row r="2390" spans="1:6">
      <c r="A2390" s="44" t="s">
        <v>3565</v>
      </c>
      <c r="B2390" s="44" t="s">
        <v>1373</v>
      </c>
      <c r="C2390" s="44" t="s">
        <v>1311</v>
      </c>
      <c r="D2390" s="44" t="s">
        <v>1301</v>
      </c>
      <c r="E2390" s="38" t="s">
        <v>1302</v>
      </c>
      <c r="F2390" s="38" t="s">
        <v>1303</v>
      </c>
    </row>
    <row r="2391" spans="1:6">
      <c r="A2391" s="44" t="s">
        <v>3566</v>
      </c>
      <c r="B2391" s="44" t="s">
        <v>1359</v>
      </c>
      <c r="C2391" s="44" t="s">
        <v>1311</v>
      </c>
      <c r="D2391" s="44" t="s">
        <v>1301</v>
      </c>
      <c r="E2391" s="38" t="s">
        <v>1302</v>
      </c>
      <c r="F2391" s="38" t="s">
        <v>1303</v>
      </c>
    </row>
    <row r="2392" spans="1:6">
      <c r="A2392" s="44" t="s">
        <v>1175</v>
      </c>
      <c r="B2392" s="44" t="s">
        <v>1535</v>
      </c>
      <c r="C2392" s="44" t="s">
        <v>1330</v>
      </c>
      <c r="D2392" s="44" t="s">
        <v>1282</v>
      </c>
      <c r="E2392" s="38" t="s">
        <v>1283</v>
      </c>
      <c r="F2392" s="38" t="s">
        <v>1284</v>
      </c>
    </row>
    <row r="2393" spans="1:6">
      <c r="A2393" s="44" t="s">
        <v>3567</v>
      </c>
      <c r="B2393" s="44" t="s">
        <v>1457</v>
      </c>
      <c r="C2393" s="44" t="s">
        <v>1330</v>
      </c>
      <c r="D2393" s="44" t="s">
        <v>1282</v>
      </c>
      <c r="E2393" s="38" t="s">
        <v>1283</v>
      </c>
      <c r="F2393" s="38" t="s">
        <v>1284</v>
      </c>
    </row>
    <row r="2394" spans="1:6">
      <c r="A2394" s="44" t="s">
        <v>3568</v>
      </c>
      <c r="B2394" s="44" t="s">
        <v>1535</v>
      </c>
      <c r="C2394" s="44" t="s">
        <v>1330</v>
      </c>
      <c r="D2394" s="44" t="s">
        <v>1282</v>
      </c>
      <c r="E2394" s="38" t="s">
        <v>1283</v>
      </c>
      <c r="F2394" s="38" t="s">
        <v>1284</v>
      </c>
    </row>
    <row r="2395" spans="1:6">
      <c r="A2395" s="44" t="s">
        <v>3569</v>
      </c>
      <c r="B2395" s="44" t="s">
        <v>1357</v>
      </c>
      <c r="C2395" s="44" t="s">
        <v>1348</v>
      </c>
      <c r="D2395" s="44" t="s">
        <v>1295</v>
      </c>
      <c r="E2395" s="38" t="s">
        <v>1296</v>
      </c>
      <c r="F2395" s="38" t="s">
        <v>1297</v>
      </c>
    </row>
    <row r="2396" spans="1:6">
      <c r="A2396" s="44" t="s">
        <v>3570</v>
      </c>
      <c r="B2396" s="44" t="s">
        <v>1286</v>
      </c>
      <c r="C2396" s="44" t="s">
        <v>1287</v>
      </c>
      <c r="D2396" s="44" t="s">
        <v>1288</v>
      </c>
      <c r="E2396" s="38" t="s">
        <v>1289</v>
      </c>
      <c r="F2396" s="38" t="s">
        <v>1290</v>
      </c>
    </row>
    <row r="2397" spans="1:6">
      <c r="A2397" s="44" t="s">
        <v>3571</v>
      </c>
      <c r="B2397" s="44" t="s">
        <v>1774</v>
      </c>
      <c r="C2397" s="44" t="s">
        <v>1311</v>
      </c>
      <c r="D2397" s="44" t="s">
        <v>1301</v>
      </c>
      <c r="E2397" s="38" t="s">
        <v>1302</v>
      </c>
      <c r="F2397" s="38" t="s">
        <v>1303</v>
      </c>
    </row>
    <row r="2398" spans="1:6">
      <c r="A2398" s="44" t="s">
        <v>3572</v>
      </c>
      <c r="B2398" s="44" t="s">
        <v>1459</v>
      </c>
      <c r="C2398" s="44" t="s">
        <v>1281</v>
      </c>
      <c r="D2398" s="44" t="s">
        <v>1282</v>
      </c>
      <c r="E2398" s="38" t="s">
        <v>1283</v>
      </c>
      <c r="F2398" s="38" t="s">
        <v>1284</v>
      </c>
    </row>
    <row r="2399" spans="1:6">
      <c r="A2399" s="44" t="s">
        <v>3573</v>
      </c>
      <c r="B2399" s="44" t="s">
        <v>1457</v>
      </c>
      <c r="C2399" s="44" t="s">
        <v>1330</v>
      </c>
      <c r="D2399" s="44" t="s">
        <v>1282</v>
      </c>
      <c r="E2399" s="38" t="s">
        <v>1283</v>
      </c>
      <c r="F2399" s="38" t="s">
        <v>1284</v>
      </c>
    </row>
    <row r="2400" spans="1:6">
      <c r="A2400" s="44" t="s">
        <v>3574</v>
      </c>
      <c r="B2400" s="44" t="s">
        <v>1612</v>
      </c>
      <c r="C2400" s="44" t="s">
        <v>1294</v>
      </c>
      <c r="D2400" s="44" t="s">
        <v>1295</v>
      </c>
      <c r="E2400" s="38" t="s">
        <v>1296</v>
      </c>
      <c r="F2400" s="38" t="s">
        <v>1297</v>
      </c>
    </row>
    <row r="2401" spans="1:6">
      <c r="A2401" s="44" t="s">
        <v>3575</v>
      </c>
      <c r="B2401" s="44" t="s">
        <v>1482</v>
      </c>
      <c r="C2401" s="44" t="s">
        <v>1334</v>
      </c>
      <c r="D2401" s="44" t="s">
        <v>1295</v>
      </c>
      <c r="E2401" s="38" t="s">
        <v>1296</v>
      </c>
      <c r="F2401" s="38" t="s">
        <v>1297</v>
      </c>
    </row>
    <row r="2402" spans="1:6">
      <c r="A2402" s="44" t="s">
        <v>3576</v>
      </c>
      <c r="B2402" s="44" t="s">
        <v>1324</v>
      </c>
      <c r="C2402" s="44" t="s">
        <v>1294</v>
      </c>
      <c r="D2402" s="44" t="s">
        <v>1295</v>
      </c>
      <c r="E2402" s="38" t="s">
        <v>1296</v>
      </c>
      <c r="F2402" s="38" t="s">
        <v>1297</v>
      </c>
    </row>
    <row r="2403" spans="1:6">
      <c r="A2403" s="44" t="s">
        <v>3577</v>
      </c>
      <c r="B2403" s="44" t="s">
        <v>1712</v>
      </c>
      <c r="C2403" s="44" t="s">
        <v>1322</v>
      </c>
      <c r="D2403" s="44" t="s">
        <v>1306</v>
      </c>
      <c r="E2403" s="38" t="s">
        <v>1307</v>
      </c>
      <c r="F2403" s="38" t="s">
        <v>1308</v>
      </c>
    </row>
    <row r="2404" spans="1:6">
      <c r="A2404" s="44" t="s">
        <v>3578</v>
      </c>
      <c r="B2404" s="44" t="s">
        <v>1345</v>
      </c>
      <c r="C2404" s="44" t="s">
        <v>1305</v>
      </c>
      <c r="D2404" s="44" t="s">
        <v>1306</v>
      </c>
      <c r="E2404" s="38" t="s">
        <v>1307</v>
      </c>
      <c r="F2404" s="38" t="s">
        <v>1308</v>
      </c>
    </row>
    <row r="2405" spans="1:6">
      <c r="A2405" s="44" t="s">
        <v>3579</v>
      </c>
      <c r="B2405" s="44" t="s">
        <v>1345</v>
      </c>
      <c r="C2405" s="44" t="s">
        <v>1305</v>
      </c>
      <c r="D2405" s="44" t="s">
        <v>1306</v>
      </c>
      <c r="E2405" s="38" t="s">
        <v>1307</v>
      </c>
      <c r="F2405" s="38" t="s">
        <v>1308</v>
      </c>
    </row>
    <row r="2406" spans="1:6">
      <c r="A2406" s="44" t="s">
        <v>3580</v>
      </c>
      <c r="B2406" s="44" t="s">
        <v>1421</v>
      </c>
      <c r="C2406" s="44" t="s">
        <v>1322</v>
      </c>
      <c r="D2406" s="44" t="s">
        <v>1306</v>
      </c>
      <c r="E2406" s="38" t="s">
        <v>1307</v>
      </c>
      <c r="F2406" s="38" t="s">
        <v>1308</v>
      </c>
    </row>
    <row r="2407" spans="1:6">
      <c r="A2407" s="44" t="s">
        <v>3581</v>
      </c>
      <c r="B2407" s="44" t="s">
        <v>1478</v>
      </c>
      <c r="C2407" s="44" t="s">
        <v>1294</v>
      </c>
      <c r="D2407" s="44" t="s">
        <v>1295</v>
      </c>
      <c r="E2407" s="38" t="s">
        <v>1296</v>
      </c>
      <c r="F2407" s="38" t="s">
        <v>1297</v>
      </c>
    </row>
    <row r="2408" spans="1:6">
      <c r="A2408" s="44" t="s">
        <v>3582</v>
      </c>
      <c r="B2408" s="44" t="s">
        <v>1472</v>
      </c>
      <c r="C2408" s="44" t="s">
        <v>1305</v>
      </c>
      <c r="D2408" s="44" t="s">
        <v>1306</v>
      </c>
      <c r="E2408" s="38" t="s">
        <v>1307</v>
      </c>
      <c r="F2408" s="38" t="s">
        <v>1308</v>
      </c>
    </row>
    <row r="2409" spans="1:6">
      <c r="A2409" s="44" t="s">
        <v>3583</v>
      </c>
      <c r="B2409" s="44" t="s">
        <v>1445</v>
      </c>
      <c r="C2409" s="44" t="s">
        <v>1294</v>
      </c>
      <c r="D2409" s="44" t="s">
        <v>1295</v>
      </c>
      <c r="E2409" s="38" t="s">
        <v>1296</v>
      </c>
      <c r="F2409" s="38" t="s">
        <v>1297</v>
      </c>
    </row>
    <row r="2410" spans="1:6">
      <c r="A2410" s="44" t="s">
        <v>3584</v>
      </c>
      <c r="B2410" s="44" t="s">
        <v>1457</v>
      </c>
      <c r="C2410" s="44" t="s">
        <v>1330</v>
      </c>
      <c r="D2410" s="44" t="s">
        <v>1282</v>
      </c>
      <c r="E2410" s="38" t="s">
        <v>1283</v>
      </c>
      <c r="F2410" s="38" t="s">
        <v>1284</v>
      </c>
    </row>
    <row r="2411" spans="1:6">
      <c r="A2411" s="44" t="s">
        <v>3585</v>
      </c>
      <c r="B2411" s="44" t="s">
        <v>1375</v>
      </c>
      <c r="C2411" s="44" t="s">
        <v>1281</v>
      </c>
      <c r="D2411" s="44" t="s">
        <v>1282</v>
      </c>
      <c r="E2411" s="38" t="s">
        <v>1283</v>
      </c>
      <c r="F2411" s="38" t="s">
        <v>1284</v>
      </c>
    </row>
    <row r="2412" spans="1:6">
      <c r="A2412" s="44" t="s">
        <v>3586</v>
      </c>
      <c r="B2412" s="44" t="s">
        <v>1393</v>
      </c>
      <c r="C2412" s="44" t="s">
        <v>1311</v>
      </c>
      <c r="D2412" s="44" t="s">
        <v>1301</v>
      </c>
      <c r="E2412" s="38" t="s">
        <v>1302</v>
      </c>
      <c r="F2412" s="38" t="s">
        <v>1303</v>
      </c>
    </row>
    <row r="2413" spans="1:6">
      <c r="A2413" s="44" t="s">
        <v>3587</v>
      </c>
      <c r="B2413" s="44" t="s">
        <v>1416</v>
      </c>
      <c r="C2413" s="44" t="s">
        <v>1327</v>
      </c>
      <c r="D2413" s="44" t="s">
        <v>1288</v>
      </c>
      <c r="E2413" s="38" t="s">
        <v>1289</v>
      </c>
      <c r="F2413" s="38" t="s">
        <v>1290</v>
      </c>
    </row>
    <row r="2414" spans="1:6">
      <c r="A2414" s="44" t="s">
        <v>3588</v>
      </c>
      <c r="B2414" s="44" t="s">
        <v>1472</v>
      </c>
      <c r="C2414" s="44" t="s">
        <v>1305</v>
      </c>
      <c r="D2414" s="44" t="s">
        <v>1306</v>
      </c>
      <c r="E2414" s="38" t="s">
        <v>1307</v>
      </c>
      <c r="F2414" s="38" t="s">
        <v>1308</v>
      </c>
    </row>
    <row r="2415" spans="1:6">
      <c r="A2415" s="44" t="s">
        <v>3589</v>
      </c>
      <c r="B2415" s="44" t="s">
        <v>1472</v>
      </c>
      <c r="C2415" s="44" t="s">
        <v>1305</v>
      </c>
      <c r="D2415" s="44" t="s">
        <v>1306</v>
      </c>
      <c r="E2415" s="38" t="s">
        <v>1307</v>
      </c>
      <c r="F2415" s="38" t="s">
        <v>1308</v>
      </c>
    </row>
    <row r="2416" spans="1:6">
      <c r="A2416" s="44" t="s">
        <v>3590</v>
      </c>
      <c r="B2416" s="44" t="s">
        <v>1359</v>
      </c>
      <c r="C2416" s="44" t="s">
        <v>1311</v>
      </c>
      <c r="D2416" s="44" t="s">
        <v>1301</v>
      </c>
      <c r="E2416" s="38" t="s">
        <v>1302</v>
      </c>
      <c r="F2416" s="38" t="s">
        <v>1303</v>
      </c>
    </row>
    <row r="2417" spans="1:6">
      <c r="A2417" s="44" t="s">
        <v>3591</v>
      </c>
      <c r="B2417" s="44" t="s">
        <v>1405</v>
      </c>
      <c r="C2417" s="44" t="s">
        <v>1294</v>
      </c>
      <c r="D2417" s="44" t="s">
        <v>1295</v>
      </c>
      <c r="E2417" s="38" t="s">
        <v>1296</v>
      </c>
      <c r="F2417" s="38" t="s">
        <v>1297</v>
      </c>
    </row>
    <row r="2418" spans="1:6">
      <c r="A2418" s="44" t="s">
        <v>3592</v>
      </c>
      <c r="B2418" s="44" t="s">
        <v>1341</v>
      </c>
      <c r="C2418" s="44" t="s">
        <v>1330</v>
      </c>
      <c r="D2418" s="44" t="s">
        <v>1282</v>
      </c>
      <c r="E2418" s="38" t="s">
        <v>1283</v>
      </c>
      <c r="F2418" s="38" t="s">
        <v>1284</v>
      </c>
    </row>
    <row r="2419" spans="1:6">
      <c r="A2419" s="44" t="s">
        <v>3593</v>
      </c>
      <c r="B2419" s="44" t="s">
        <v>1612</v>
      </c>
      <c r="C2419" s="44" t="s">
        <v>1294</v>
      </c>
      <c r="D2419" s="44" t="s">
        <v>1295</v>
      </c>
      <c r="E2419" s="38" t="s">
        <v>1296</v>
      </c>
      <c r="F2419" s="38" t="s">
        <v>1297</v>
      </c>
    </row>
    <row r="2420" spans="1:6">
      <c r="A2420" s="44" t="s">
        <v>3594</v>
      </c>
      <c r="B2420" s="44" t="s">
        <v>1416</v>
      </c>
      <c r="C2420" s="44" t="s">
        <v>1327</v>
      </c>
      <c r="D2420" s="44" t="s">
        <v>1288</v>
      </c>
      <c r="E2420" s="38" t="s">
        <v>1289</v>
      </c>
      <c r="F2420" s="38" t="s">
        <v>1290</v>
      </c>
    </row>
    <row r="2421" spans="1:6">
      <c r="A2421" s="44" t="s">
        <v>3595</v>
      </c>
      <c r="B2421" s="44" t="s">
        <v>1326</v>
      </c>
      <c r="C2421" s="44" t="s">
        <v>1327</v>
      </c>
      <c r="D2421" s="44" t="s">
        <v>1288</v>
      </c>
      <c r="E2421" s="38" t="s">
        <v>1289</v>
      </c>
      <c r="F2421" s="38" t="s">
        <v>1290</v>
      </c>
    </row>
    <row r="2422" spans="1:6">
      <c r="A2422" s="44" t="s">
        <v>3596</v>
      </c>
      <c r="B2422" s="44" t="s">
        <v>1399</v>
      </c>
      <c r="C2422" s="44" t="s">
        <v>1305</v>
      </c>
      <c r="D2422" s="44" t="s">
        <v>1306</v>
      </c>
      <c r="E2422" s="38" t="s">
        <v>1307</v>
      </c>
      <c r="F2422" s="38" t="s">
        <v>1308</v>
      </c>
    </row>
    <row r="2423" spans="1:6">
      <c r="A2423" s="44" t="s">
        <v>3597</v>
      </c>
      <c r="B2423" s="44" t="s">
        <v>1369</v>
      </c>
      <c r="C2423" s="44" t="s">
        <v>1281</v>
      </c>
      <c r="D2423" s="44" t="s">
        <v>1282</v>
      </c>
      <c r="E2423" s="38" t="s">
        <v>1283</v>
      </c>
      <c r="F2423" s="38" t="s">
        <v>1284</v>
      </c>
    </row>
    <row r="2424" spans="1:6">
      <c r="A2424" s="44" t="s">
        <v>3598</v>
      </c>
      <c r="B2424" s="44" t="s">
        <v>1478</v>
      </c>
      <c r="C2424" s="44" t="s">
        <v>1294</v>
      </c>
      <c r="D2424" s="44" t="s">
        <v>1295</v>
      </c>
      <c r="E2424" s="38" t="s">
        <v>1296</v>
      </c>
      <c r="F2424" s="38" t="s">
        <v>1297</v>
      </c>
    </row>
    <row r="2425" spans="1:6">
      <c r="A2425" s="44" t="s">
        <v>3599</v>
      </c>
      <c r="B2425" s="44" t="s">
        <v>1343</v>
      </c>
      <c r="C2425" s="44" t="s">
        <v>1334</v>
      </c>
      <c r="D2425" s="44" t="s">
        <v>1295</v>
      </c>
      <c r="E2425" s="38" t="s">
        <v>1296</v>
      </c>
      <c r="F2425" s="38" t="s">
        <v>1297</v>
      </c>
    </row>
    <row r="2426" spans="1:6">
      <c r="A2426" s="44" t="s">
        <v>3600</v>
      </c>
      <c r="B2426" s="44" t="s">
        <v>1341</v>
      </c>
      <c r="C2426" s="44" t="s">
        <v>1330</v>
      </c>
      <c r="D2426" s="44" t="s">
        <v>1282</v>
      </c>
      <c r="E2426" s="38" t="s">
        <v>1283</v>
      </c>
      <c r="F2426" s="38" t="s">
        <v>1284</v>
      </c>
    </row>
    <row r="2427" spans="1:6">
      <c r="A2427" s="44" t="s">
        <v>3601</v>
      </c>
      <c r="B2427" s="44" t="s">
        <v>1468</v>
      </c>
      <c r="C2427" s="44" t="s">
        <v>1300</v>
      </c>
      <c r="D2427" s="44" t="s">
        <v>1301</v>
      </c>
      <c r="E2427" s="38" t="s">
        <v>1302</v>
      </c>
      <c r="F2427" s="38" t="s">
        <v>1303</v>
      </c>
    </row>
    <row r="2428" spans="1:6">
      <c r="A2428" s="44" t="s">
        <v>3602</v>
      </c>
      <c r="B2428" s="44" t="s">
        <v>1393</v>
      </c>
      <c r="C2428" s="44" t="s">
        <v>1311</v>
      </c>
      <c r="D2428" s="44" t="s">
        <v>1301</v>
      </c>
      <c r="E2428" s="38" t="s">
        <v>1302</v>
      </c>
      <c r="F2428" s="38" t="s">
        <v>1303</v>
      </c>
    </row>
    <row r="2429" spans="1:6">
      <c r="A2429" s="44" t="s">
        <v>3603</v>
      </c>
      <c r="B2429" s="44" t="s">
        <v>1310</v>
      </c>
      <c r="C2429" s="44" t="s">
        <v>1311</v>
      </c>
      <c r="D2429" s="44" t="s">
        <v>1301</v>
      </c>
      <c r="E2429" s="38" t="s">
        <v>1302</v>
      </c>
      <c r="F2429" s="38" t="s">
        <v>1303</v>
      </c>
    </row>
    <row r="2430" spans="1:6">
      <c r="A2430" s="44" t="s">
        <v>3604</v>
      </c>
      <c r="B2430" s="44" t="s">
        <v>1482</v>
      </c>
      <c r="C2430" s="44" t="s">
        <v>1334</v>
      </c>
      <c r="D2430" s="44" t="s">
        <v>1295</v>
      </c>
      <c r="E2430" s="38" t="s">
        <v>1296</v>
      </c>
      <c r="F2430" s="38" t="s">
        <v>1297</v>
      </c>
    </row>
    <row r="2431" spans="1:6">
      <c r="A2431" s="44" t="s">
        <v>3605</v>
      </c>
      <c r="B2431" s="44" t="s">
        <v>1411</v>
      </c>
      <c r="C2431" s="44" t="s">
        <v>1392</v>
      </c>
      <c r="D2431" s="44" t="s">
        <v>1288</v>
      </c>
      <c r="E2431" s="38" t="s">
        <v>1289</v>
      </c>
      <c r="F2431" s="38" t="s">
        <v>1290</v>
      </c>
    </row>
    <row r="2432" spans="1:6">
      <c r="A2432" s="44" t="s">
        <v>3606</v>
      </c>
      <c r="B2432" s="44" t="s">
        <v>1636</v>
      </c>
      <c r="C2432" s="44" t="s">
        <v>1392</v>
      </c>
      <c r="D2432" s="44" t="s">
        <v>1288</v>
      </c>
      <c r="E2432" s="38" t="s">
        <v>1289</v>
      </c>
      <c r="F2432" s="38" t="s">
        <v>1290</v>
      </c>
    </row>
    <row r="2433" spans="1:6">
      <c r="A2433" s="44" t="s">
        <v>3607</v>
      </c>
      <c r="B2433" s="44" t="s">
        <v>1357</v>
      </c>
      <c r="C2433" s="44" t="s">
        <v>1348</v>
      </c>
      <c r="D2433" s="44" t="s">
        <v>1295</v>
      </c>
      <c r="E2433" s="38" t="s">
        <v>1296</v>
      </c>
      <c r="F2433" s="38" t="s">
        <v>1297</v>
      </c>
    </row>
    <row r="2434" spans="1:6">
      <c r="A2434" s="44" t="s">
        <v>3608</v>
      </c>
      <c r="B2434" s="44" t="s">
        <v>1587</v>
      </c>
      <c r="C2434" s="44" t="s">
        <v>1389</v>
      </c>
      <c r="D2434" s="44" t="s">
        <v>1295</v>
      </c>
      <c r="E2434" s="38" t="s">
        <v>1296</v>
      </c>
      <c r="F2434" s="38" t="s">
        <v>1297</v>
      </c>
    </row>
    <row r="2435" spans="1:6">
      <c r="A2435" s="44" t="s">
        <v>3609</v>
      </c>
      <c r="B2435" s="44" t="s">
        <v>1445</v>
      </c>
      <c r="C2435" s="44" t="s">
        <v>1294</v>
      </c>
      <c r="D2435" s="44" t="s">
        <v>1295</v>
      </c>
      <c r="E2435" s="38" t="s">
        <v>1296</v>
      </c>
      <c r="F2435" s="38" t="s">
        <v>1297</v>
      </c>
    </row>
    <row r="2436" spans="1:6">
      <c r="A2436" s="44" t="s">
        <v>3610</v>
      </c>
      <c r="B2436" s="44" t="s">
        <v>1420</v>
      </c>
      <c r="C2436" s="44" t="s">
        <v>1316</v>
      </c>
      <c r="D2436" s="44" t="s">
        <v>1317</v>
      </c>
      <c r="E2436" s="38" t="s">
        <v>1318</v>
      </c>
      <c r="F2436" s="38" t="s">
        <v>1319</v>
      </c>
    </row>
    <row r="2437" spans="1:6">
      <c r="A2437" s="44" t="s">
        <v>3611</v>
      </c>
      <c r="B2437" s="44" t="s">
        <v>1395</v>
      </c>
      <c r="C2437" s="44" t="s">
        <v>1305</v>
      </c>
      <c r="D2437" s="44" t="s">
        <v>1306</v>
      </c>
      <c r="E2437" s="38" t="s">
        <v>1307</v>
      </c>
      <c r="F2437" s="38" t="s">
        <v>1308</v>
      </c>
    </row>
    <row r="2438" spans="1:6">
      <c r="A2438" s="44" t="s">
        <v>3612</v>
      </c>
      <c r="B2438" s="44" t="s">
        <v>1478</v>
      </c>
      <c r="C2438" s="44" t="s">
        <v>1294</v>
      </c>
      <c r="D2438" s="44" t="s">
        <v>1295</v>
      </c>
      <c r="E2438" s="38" t="s">
        <v>1296</v>
      </c>
      <c r="F2438" s="38" t="s">
        <v>1297</v>
      </c>
    </row>
    <row r="2439" spans="1:6">
      <c r="A2439" s="44" t="s">
        <v>3613</v>
      </c>
      <c r="B2439" s="44" t="s">
        <v>1357</v>
      </c>
      <c r="C2439" s="44" t="s">
        <v>1348</v>
      </c>
      <c r="D2439" s="44" t="s">
        <v>1295</v>
      </c>
      <c r="E2439" s="38" t="s">
        <v>1296</v>
      </c>
      <c r="F2439" s="38" t="s">
        <v>1297</v>
      </c>
    </row>
    <row r="2440" spans="1:6">
      <c r="A2440" s="44" t="s">
        <v>3614</v>
      </c>
      <c r="B2440" s="44" t="s">
        <v>1329</v>
      </c>
      <c r="C2440" s="44" t="s">
        <v>1330</v>
      </c>
      <c r="D2440" s="44" t="s">
        <v>1282</v>
      </c>
      <c r="E2440" s="38" t="s">
        <v>1283</v>
      </c>
      <c r="F2440" s="38" t="s">
        <v>1284</v>
      </c>
    </row>
    <row r="2441" spans="1:6">
      <c r="A2441" s="44" t="s">
        <v>3615</v>
      </c>
      <c r="B2441" s="44" t="s">
        <v>1388</v>
      </c>
      <c r="C2441" s="44" t="s">
        <v>1389</v>
      </c>
      <c r="D2441" s="44" t="s">
        <v>1295</v>
      </c>
      <c r="E2441" s="38" t="s">
        <v>1296</v>
      </c>
      <c r="F2441" s="38" t="s">
        <v>1297</v>
      </c>
    </row>
    <row r="2442" spans="1:6">
      <c r="A2442" s="44" t="s">
        <v>3616</v>
      </c>
      <c r="B2442" s="44" t="s">
        <v>1585</v>
      </c>
      <c r="C2442" s="44" t="s">
        <v>1322</v>
      </c>
      <c r="D2442" s="44" t="s">
        <v>1306</v>
      </c>
      <c r="E2442" s="38" t="s">
        <v>1307</v>
      </c>
      <c r="F2442" s="38" t="s">
        <v>1308</v>
      </c>
    </row>
    <row r="2443" spans="1:6">
      <c r="A2443" s="44" t="s">
        <v>3617</v>
      </c>
      <c r="B2443" s="44" t="s">
        <v>1454</v>
      </c>
      <c r="C2443" s="44" t="s">
        <v>1392</v>
      </c>
      <c r="D2443" s="44" t="s">
        <v>1288</v>
      </c>
      <c r="E2443" s="38" t="s">
        <v>1289</v>
      </c>
      <c r="F2443" s="38" t="s">
        <v>1290</v>
      </c>
    </row>
    <row r="2444" spans="1:6">
      <c r="A2444" s="44" t="s">
        <v>3618</v>
      </c>
      <c r="B2444" s="44" t="s">
        <v>1329</v>
      </c>
      <c r="C2444" s="44" t="s">
        <v>1330</v>
      </c>
      <c r="D2444" s="44" t="s">
        <v>1282</v>
      </c>
      <c r="E2444" s="38" t="s">
        <v>1283</v>
      </c>
      <c r="F2444" s="38" t="s">
        <v>1284</v>
      </c>
    </row>
    <row r="2445" spans="1:6">
      <c r="A2445" s="44" t="s">
        <v>3619</v>
      </c>
      <c r="B2445" s="44" t="s">
        <v>1427</v>
      </c>
      <c r="C2445" s="44" t="s">
        <v>1287</v>
      </c>
      <c r="D2445" s="44" t="s">
        <v>1288</v>
      </c>
      <c r="E2445" s="38" t="s">
        <v>1289</v>
      </c>
      <c r="F2445" s="38" t="s">
        <v>1290</v>
      </c>
    </row>
    <row r="2446" spans="1:6">
      <c r="A2446" s="44" t="s">
        <v>3620</v>
      </c>
      <c r="B2446" s="44" t="s">
        <v>1457</v>
      </c>
      <c r="C2446" s="44" t="s">
        <v>1330</v>
      </c>
      <c r="D2446" s="44" t="s">
        <v>1282</v>
      </c>
      <c r="E2446" s="38" t="s">
        <v>1283</v>
      </c>
      <c r="F2446" s="38" t="s">
        <v>1284</v>
      </c>
    </row>
    <row r="2447" spans="1:6">
      <c r="A2447" s="44" t="s">
        <v>3621</v>
      </c>
      <c r="B2447" s="44" t="s">
        <v>1388</v>
      </c>
      <c r="C2447" s="44" t="s">
        <v>1389</v>
      </c>
      <c r="D2447" s="44" t="s">
        <v>1295</v>
      </c>
      <c r="E2447" s="38" t="s">
        <v>1296</v>
      </c>
      <c r="F2447" s="38" t="s">
        <v>1297</v>
      </c>
    </row>
    <row r="2448" spans="1:6">
      <c r="A2448" s="44" t="s">
        <v>3622</v>
      </c>
      <c r="B2448" s="44" t="s">
        <v>1341</v>
      </c>
      <c r="C2448" s="44" t="s">
        <v>1330</v>
      </c>
      <c r="D2448" s="44" t="s">
        <v>1282</v>
      </c>
      <c r="E2448" s="38" t="s">
        <v>1283</v>
      </c>
      <c r="F2448" s="38" t="s">
        <v>1284</v>
      </c>
    </row>
    <row r="2449" spans="1:6">
      <c r="A2449" s="44" t="s">
        <v>3623</v>
      </c>
      <c r="B2449" s="44" t="s">
        <v>1445</v>
      </c>
      <c r="C2449" s="44" t="s">
        <v>1294</v>
      </c>
      <c r="D2449" s="44" t="s">
        <v>1295</v>
      </c>
      <c r="E2449" s="38" t="s">
        <v>1296</v>
      </c>
      <c r="F2449" s="38" t="s">
        <v>1297</v>
      </c>
    </row>
    <row r="2450" spans="1:6">
      <c r="A2450" s="44" t="s">
        <v>3624</v>
      </c>
      <c r="B2450" s="44" t="s">
        <v>1459</v>
      </c>
      <c r="C2450" s="44" t="s">
        <v>1281</v>
      </c>
      <c r="D2450" s="44" t="s">
        <v>1282</v>
      </c>
      <c r="E2450" s="38" t="s">
        <v>1283</v>
      </c>
      <c r="F2450" s="38" t="s">
        <v>1284</v>
      </c>
    </row>
    <row r="2451" spans="1:6">
      <c r="A2451" s="44" t="s">
        <v>3625</v>
      </c>
      <c r="B2451" s="44" t="s">
        <v>1293</v>
      </c>
      <c r="C2451" s="44" t="s">
        <v>1294</v>
      </c>
      <c r="D2451" s="44" t="s">
        <v>1295</v>
      </c>
      <c r="E2451" s="38" t="s">
        <v>1296</v>
      </c>
      <c r="F2451" s="38" t="s">
        <v>1297</v>
      </c>
    </row>
    <row r="2452" spans="1:6">
      <c r="A2452" s="44" t="s">
        <v>3626</v>
      </c>
      <c r="B2452" s="44" t="s">
        <v>1610</v>
      </c>
      <c r="C2452" s="44" t="s">
        <v>1300</v>
      </c>
      <c r="D2452" s="44" t="s">
        <v>1301</v>
      </c>
      <c r="E2452" s="38" t="s">
        <v>1302</v>
      </c>
      <c r="F2452" s="38" t="s">
        <v>1303</v>
      </c>
    </row>
    <row r="2453" spans="1:6">
      <c r="A2453" s="44" t="s">
        <v>3627</v>
      </c>
      <c r="B2453" s="44" t="s">
        <v>1610</v>
      </c>
      <c r="C2453" s="44" t="s">
        <v>1300</v>
      </c>
      <c r="D2453" s="44" t="s">
        <v>1301</v>
      </c>
      <c r="E2453" s="38" t="s">
        <v>1302</v>
      </c>
      <c r="F2453" s="38" t="s">
        <v>1303</v>
      </c>
    </row>
    <row r="2454" spans="1:6">
      <c r="A2454" s="44" t="s">
        <v>3628</v>
      </c>
      <c r="B2454" s="44" t="s">
        <v>1347</v>
      </c>
      <c r="C2454" s="44" t="s">
        <v>1348</v>
      </c>
      <c r="D2454" s="44" t="s">
        <v>1295</v>
      </c>
      <c r="E2454" s="38" t="s">
        <v>1296</v>
      </c>
      <c r="F2454" s="38" t="s">
        <v>1297</v>
      </c>
    </row>
    <row r="2455" spans="1:6">
      <c r="A2455" s="44" t="s">
        <v>3629</v>
      </c>
      <c r="B2455" s="44" t="s">
        <v>1347</v>
      </c>
      <c r="C2455" s="44" t="s">
        <v>1348</v>
      </c>
      <c r="D2455" s="44" t="s">
        <v>1295</v>
      </c>
      <c r="E2455" s="38" t="s">
        <v>1296</v>
      </c>
      <c r="F2455" s="38" t="s">
        <v>1297</v>
      </c>
    </row>
    <row r="2456" spans="1:6">
      <c r="A2456" s="44" t="s">
        <v>3630</v>
      </c>
      <c r="B2456" s="44" t="s">
        <v>1429</v>
      </c>
      <c r="C2456" s="44" t="s">
        <v>1316</v>
      </c>
      <c r="D2456" s="44" t="s">
        <v>1317</v>
      </c>
      <c r="E2456" s="38" t="s">
        <v>1318</v>
      </c>
      <c r="F2456" s="38" t="s">
        <v>1319</v>
      </c>
    </row>
    <row r="2457" spans="1:6">
      <c r="A2457" s="44" t="s">
        <v>3631</v>
      </c>
      <c r="B2457" s="44" t="s">
        <v>1554</v>
      </c>
      <c r="C2457" s="44" t="s">
        <v>1316</v>
      </c>
      <c r="D2457" s="44" t="s">
        <v>1317</v>
      </c>
      <c r="E2457" s="38" t="s">
        <v>1318</v>
      </c>
      <c r="F2457" s="38" t="s">
        <v>1319</v>
      </c>
    </row>
    <row r="2458" spans="1:6">
      <c r="A2458" s="44" t="s">
        <v>3632</v>
      </c>
      <c r="B2458" s="44" t="s">
        <v>1627</v>
      </c>
      <c r="C2458" s="44" t="s">
        <v>1316</v>
      </c>
      <c r="D2458" s="44" t="s">
        <v>1317</v>
      </c>
      <c r="E2458" s="38" t="s">
        <v>1318</v>
      </c>
      <c r="F2458" s="38" t="s">
        <v>1319</v>
      </c>
    </row>
    <row r="2459" spans="1:6">
      <c r="A2459" s="44" t="s">
        <v>3633</v>
      </c>
      <c r="B2459" s="44" t="s">
        <v>1375</v>
      </c>
      <c r="C2459" s="44" t="s">
        <v>1281</v>
      </c>
      <c r="D2459" s="44" t="s">
        <v>1282</v>
      </c>
      <c r="E2459" s="38" t="s">
        <v>1283</v>
      </c>
      <c r="F2459" s="38" t="s">
        <v>1284</v>
      </c>
    </row>
    <row r="2460" spans="1:6">
      <c r="A2460" s="44" t="s">
        <v>1181</v>
      </c>
      <c r="B2460" s="44" t="s">
        <v>1397</v>
      </c>
      <c r="C2460" s="44" t="s">
        <v>1300</v>
      </c>
      <c r="D2460" s="44" t="s">
        <v>1301</v>
      </c>
      <c r="E2460" s="38" t="s">
        <v>1302</v>
      </c>
      <c r="F2460" s="38" t="s">
        <v>1303</v>
      </c>
    </row>
    <row r="2461" spans="1:6">
      <c r="A2461" s="44" t="s">
        <v>3634</v>
      </c>
      <c r="B2461" s="44" t="s">
        <v>1397</v>
      </c>
      <c r="C2461" s="44" t="s">
        <v>1300</v>
      </c>
      <c r="D2461" s="44" t="s">
        <v>1301</v>
      </c>
      <c r="E2461" s="38" t="s">
        <v>1302</v>
      </c>
      <c r="F2461" s="38" t="s">
        <v>1303</v>
      </c>
    </row>
    <row r="2462" spans="1:6">
      <c r="A2462" s="44" t="s">
        <v>3635</v>
      </c>
      <c r="B2462" s="44" t="s">
        <v>1565</v>
      </c>
      <c r="C2462" s="44" t="s">
        <v>1305</v>
      </c>
      <c r="D2462" s="44" t="s">
        <v>1306</v>
      </c>
      <c r="E2462" s="38" t="s">
        <v>1307</v>
      </c>
      <c r="F2462" s="38" t="s">
        <v>1308</v>
      </c>
    </row>
    <row r="2463" spans="1:6">
      <c r="A2463" s="44" t="s">
        <v>3636</v>
      </c>
      <c r="B2463" s="44" t="s">
        <v>1359</v>
      </c>
      <c r="C2463" s="44" t="s">
        <v>1311</v>
      </c>
      <c r="D2463" s="44" t="s">
        <v>1301</v>
      </c>
      <c r="E2463" s="38" t="s">
        <v>1302</v>
      </c>
      <c r="F2463" s="38" t="s">
        <v>1303</v>
      </c>
    </row>
    <row r="2464" spans="1:6">
      <c r="A2464" s="44" t="s">
        <v>3637</v>
      </c>
      <c r="B2464" s="44" t="s">
        <v>1395</v>
      </c>
      <c r="C2464" s="44" t="s">
        <v>1305</v>
      </c>
      <c r="D2464" s="44" t="s">
        <v>1306</v>
      </c>
      <c r="E2464" s="38" t="s">
        <v>1307</v>
      </c>
      <c r="F2464" s="38" t="s">
        <v>1308</v>
      </c>
    </row>
    <row r="2465" spans="1:6">
      <c r="A2465" s="44" t="s">
        <v>1183</v>
      </c>
      <c r="B2465" s="44" t="s">
        <v>1478</v>
      </c>
      <c r="C2465" s="44" t="s">
        <v>1294</v>
      </c>
      <c r="D2465" s="44" t="s">
        <v>1295</v>
      </c>
      <c r="E2465" s="38" t="s">
        <v>1296</v>
      </c>
      <c r="F2465" s="38" t="s">
        <v>1297</v>
      </c>
    </row>
    <row r="2466" spans="1:6">
      <c r="A2466" s="44" t="s">
        <v>3638</v>
      </c>
      <c r="B2466" s="44" t="s">
        <v>1454</v>
      </c>
      <c r="C2466" s="44" t="s">
        <v>1392</v>
      </c>
      <c r="D2466" s="44" t="s">
        <v>1288</v>
      </c>
      <c r="E2466" s="38" t="s">
        <v>1289</v>
      </c>
      <c r="F2466" s="38" t="s">
        <v>1290</v>
      </c>
    </row>
    <row r="2467" spans="1:6">
      <c r="A2467" s="44" t="s">
        <v>3639</v>
      </c>
      <c r="B2467" s="44" t="s">
        <v>1514</v>
      </c>
      <c r="C2467" s="44" t="s">
        <v>1305</v>
      </c>
      <c r="D2467" s="44" t="s">
        <v>1306</v>
      </c>
      <c r="E2467" s="38" t="s">
        <v>1307</v>
      </c>
      <c r="F2467" s="38" t="s">
        <v>1308</v>
      </c>
    </row>
    <row r="2468" spans="1:6">
      <c r="A2468" s="44" t="s">
        <v>3640</v>
      </c>
      <c r="B2468" s="44" t="s">
        <v>1459</v>
      </c>
      <c r="C2468" s="44" t="s">
        <v>1281</v>
      </c>
      <c r="D2468" s="44" t="s">
        <v>1282</v>
      </c>
      <c r="E2468" s="38" t="s">
        <v>1283</v>
      </c>
      <c r="F2468" s="38" t="s">
        <v>1284</v>
      </c>
    </row>
    <row r="2469" spans="1:6">
      <c r="A2469" s="44" t="s">
        <v>3641</v>
      </c>
      <c r="B2469" s="44" t="s">
        <v>1343</v>
      </c>
      <c r="C2469" s="44" t="s">
        <v>1334</v>
      </c>
      <c r="D2469" s="44" t="s">
        <v>1295</v>
      </c>
      <c r="E2469" s="38" t="s">
        <v>1296</v>
      </c>
      <c r="F2469" s="38" t="s">
        <v>1297</v>
      </c>
    </row>
    <row r="2470" spans="1:6">
      <c r="A2470" s="44" t="s">
        <v>3642</v>
      </c>
      <c r="B2470" s="44" t="s">
        <v>1369</v>
      </c>
      <c r="C2470" s="44" t="s">
        <v>1281</v>
      </c>
      <c r="D2470" s="44" t="s">
        <v>1282</v>
      </c>
      <c r="E2470" s="38" t="s">
        <v>1283</v>
      </c>
      <c r="F2470" s="38" t="s">
        <v>1284</v>
      </c>
    </row>
    <row r="2471" spans="1:6">
      <c r="A2471" s="44" t="s">
        <v>3643</v>
      </c>
      <c r="B2471" s="44" t="s">
        <v>1478</v>
      </c>
      <c r="C2471" s="44" t="s">
        <v>1294</v>
      </c>
      <c r="D2471" s="44" t="s">
        <v>1295</v>
      </c>
      <c r="E2471" s="38" t="s">
        <v>1296</v>
      </c>
      <c r="F2471" s="38" t="s">
        <v>1297</v>
      </c>
    </row>
    <row r="2472" spans="1:6">
      <c r="A2472" s="44" t="s">
        <v>3644</v>
      </c>
      <c r="B2472" s="44" t="s">
        <v>1324</v>
      </c>
      <c r="C2472" s="44" t="s">
        <v>1294</v>
      </c>
      <c r="D2472" s="44" t="s">
        <v>1295</v>
      </c>
      <c r="E2472" s="38" t="s">
        <v>1296</v>
      </c>
      <c r="F2472" s="38" t="s">
        <v>1297</v>
      </c>
    </row>
    <row r="2473" spans="1:6">
      <c r="A2473" s="44" t="s">
        <v>3645</v>
      </c>
      <c r="B2473" s="44" t="s">
        <v>1388</v>
      </c>
      <c r="C2473" s="44" t="s">
        <v>1389</v>
      </c>
      <c r="D2473" s="44" t="s">
        <v>1295</v>
      </c>
      <c r="E2473" s="38" t="s">
        <v>1296</v>
      </c>
      <c r="F2473" s="38" t="s">
        <v>1297</v>
      </c>
    </row>
    <row r="2474" spans="1:6">
      <c r="A2474" s="44" t="s">
        <v>3646</v>
      </c>
      <c r="B2474" s="44" t="s">
        <v>1391</v>
      </c>
      <c r="C2474" s="44" t="s">
        <v>1392</v>
      </c>
      <c r="D2474" s="44" t="s">
        <v>1288</v>
      </c>
      <c r="E2474" s="38" t="s">
        <v>1289</v>
      </c>
      <c r="F2474" s="38" t="s">
        <v>1290</v>
      </c>
    </row>
    <row r="2475" spans="1:6">
      <c r="A2475" s="44" t="s">
        <v>3647</v>
      </c>
      <c r="B2475" s="44" t="s">
        <v>1478</v>
      </c>
      <c r="C2475" s="44" t="s">
        <v>1294</v>
      </c>
      <c r="D2475" s="44" t="s">
        <v>1295</v>
      </c>
      <c r="E2475" s="38" t="s">
        <v>1296</v>
      </c>
      <c r="F2475" s="38" t="s">
        <v>1297</v>
      </c>
    </row>
    <row r="2476" spans="1:6">
      <c r="A2476" s="44" t="s">
        <v>3648</v>
      </c>
      <c r="B2476" s="44" t="s">
        <v>1454</v>
      </c>
      <c r="C2476" s="44" t="s">
        <v>1392</v>
      </c>
      <c r="D2476" s="44" t="s">
        <v>1288</v>
      </c>
      <c r="E2476" s="38" t="s">
        <v>1289</v>
      </c>
      <c r="F2476" s="38" t="s">
        <v>1290</v>
      </c>
    </row>
    <row r="2477" spans="1:6">
      <c r="A2477" s="44" t="s">
        <v>3649</v>
      </c>
      <c r="B2477" s="44" t="s">
        <v>1454</v>
      </c>
      <c r="C2477" s="44" t="s">
        <v>1392</v>
      </c>
      <c r="D2477" s="44" t="s">
        <v>1288</v>
      </c>
      <c r="E2477" s="38" t="s">
        <v>1289</v>
      </c>
      <c r="F2477" s="38" t="s">
        <v>1290</v>
      </c>
    </row>
    <row r="2478" spans="1:6">
      <c r="A2478" s="44" t="s">
        <v>3650</v>
      </c>
      <c r="B2478" s="44" t="s">
        <v>1399</v>
      </c>
      <c r="C2478" s="44" t="s">
        <v>1305</v>
      </c>
      <c r="D2478" s="44" t="s">
        <v>1306</v>
      </c>
      <c r="E2478" s="38" t="s">
        <v>1307</v>
      </c>
      <c r="F2478" s="38" t="s">
        <v>1308</v>
      </c>
    </row>
    <row r="2479" spans="1:6">
      <c r="A2479" s="44" t="s">
        <v>3651</v>
      </c>
      <c r="B2479" s="44" t="s">
        <v>1553</v>
      </c>
      <c r="C2479" s="44" t="s">
        <v>1300</v>
      </c>
      <c r="D2479" s="44" t="s">
        <v>1301</v>
      </c>
      <c r="E2479" s="38" t="s">
        <v>1302</v>
      </c>
      <c r="F2479" s="38" t="s">
        <v>1303</v>
      </c>
    </row>
    <row r="2480" spans="1:6">
      <c r="A2480" s="44" t="s">
        <v>1186</v>
      </c>
      <c r="B2480" s="44" t="s">
        <v>1508</v>
      </c>
      <c r="C2480" s="44" t="s">
        <v>1327</v>
      </c>
      <c r="D2480" s="44" t="s">
        <v>1288</v>
      </c>
      <c r="E2480" s="38" t="s">
        <v>1289</v>
      </c>
      <c r="F2480" s="38" t="s">
        <v>1290</v>
      </c>
    </row>
    <row r="2481" spans="1:6">
      <c r="A2481" s="44" t="s">
        <v>3652</v>
      </c>
      <c r="B2481" s="44" t="s">
        <v>1508</v>
      </c>
      <c r="C2481" s="44" t="s">
        <v>1327</v>
      </c>
      <c r="D2481" s="44" t="s">
        <v>1288</v>
      </c>
      <c r="E2481" s="38" t="s">
        <v>1289</v>
      </c>
      <c r="F2481" s="38" t="s">
        <v>1290</v>
      </c>
    </row>
    <row r="2482" spans="1:6">
      <c r="A2482" s="44" t="s">
        <v>3653</v>
      </c>
      <c r="B2482" s="44" t="s">
        <v>1280</v>
      </c>
      <c r="C2482" s="44" t="s">
        <v>1281</v>
      </c>
      <c r="D2482" s="44" t="s">
        <v>1282</v>
      </c>
      <c r="E2482" s="38" t="s">
        <v>1283</v>
      </c>
      <c r="F2482" s="38" t="s">
        <v>1284</v>
      </c>
    </row>
    <row r="2483" spans="1:6">
      <c r="A2483" s="44" t="s">
        <v>3654</v>
      </c>
      <c r="B2483" s="44" t="s">
        <v>1612</v>
      </c>
      <c r="C2483" s="44" t="s">
        <v>1294</v>
      </c>
      <c r="D2483" s="44" t="s">
        <v>1295</v>
      </c>
      <c r="E2483" s="38" t="s">
        <v>1296</v>
      </c>
      <c r="F2483" s="38" t="s">
        <v>1297</v>
      </c>
    </row>
    <row r="2484" spans="1:6">
      <c r="A2484" s="44" t="s">
        <v>1191</v>
      </c>
      <c r="B2484" s="44" t="s">
        <v>1495</v>
      </c>
      <c r="C2484" s="44" t="s">
        <v>1281</v>
      </c>
      <c r="D2484" s="44" t="s">
        <v>1282</v>
      </c>
      <c r="E2484" s="38" t="s">
        <v>1283</v>
      </c>
      <c r="F2484" s="38" t="s">
        <v>1284</v>
      </c>
    </row>
    <row r="2485" spans="1:6">
      <c r="A2485" s="44" t="s">
        <v>3655</v>
      </c>
      <c r="B2485" s="44" t="s">
        <v>1359</v>
      </c>
      <c r="C2485" s="44" t="s">
        <v>1311</v>
      </c>
      <c r="D2485" s="44" t="s">
        <v>1301</v>
      </c>
      <c r="E2485" s="38" t="s">
        <v>1302</v>
      </c>
      <c r="F2485" s="38" t="s">
        <v>1303</v>
      </c>
    </row>
    <row r="2486" spans="1:6">
      <c r="A2486" s="44" t="s">
        <v>3656</v>
      </c>
      <c r="B2486" s="44" t="s">
        <v>1359</v>
      </c>
      <c r="C2486" s="44" t="s">
        <v>1311</v>
      </c>
      <c r="D2486" s="44" t="s">
        <v>1301</v>
      </c>
      <c r="E2486" s="38" t="s">
        <v>1302</v>
      </c>
      <c r="F2486" s="38" t="s">
        <v>1303</v>
      </c>
    </row>
    <row r="2487" spans="1:6">
      <c r="A2487" s="44" t="s">
        <v>3657</v>
      </c>
      <c r="B2487" s="44" t="s">
        <v>1333</v>
      </c>
      <c r="C2487" s="44" t="s">
        <v>1334</v>
      </c>
      <c r="D2487" s="44" t="s">
        <v>1295</v>
      </c>
      <c r="E2487" s="38" t="s">
        <v>1296</v>
      </c>
      <c r="F2487" s="38" t="s">
        <v>1297</v>
      </c>
    </row>
    <row r="2488" spans="1:6">
      <c r="A2488" s="44" t="s">
        <v>1347</v>
      </c>
      <c r="B2488" s="44" t="s">
        <v>1347</v>
      </c>
      <c r="C2488" s="44" t="s">
        <v>1348</v>
      </c>
      <c r="D2488" s="44" t="s">
        <v>1295</v>
      </c>
      <c r="E2488" s="38" t="s">
        <v>1296</v>
      </c>
      <c r="F2488" s="38" t="s">
        <v>1297</v>
      </c>
    </row>
    <row r="2489" spans="1:6">
      <c r="A2489" s="44" t="s">
        <v>1468</v>
      </c>
      <c r="B2489" s="44" t="s">
        <v>1468</v>
      </c>
      <c r="C2489" s="44" t="s">
        <v>1300</v>
      </c>
      <c r="D2489" s="44" t="s">
        <v>1301</v>
      </c>
      <c r="E2489" s="38" t="s">
        <v>1302</v>
      </c>
      <c r="F2489" s="38" t="s">
        <v>1303</v>
      </c>
    </row>
    <row r="2490" spans="1:6">
      <c r="A2490" s="44" t="s">
        <v>3658</v>
      </c>
      <c r="B2490" s="44" t="s">
        <v>1514</v>
      </c>
      <c r="C2490" s="44" t="s">
        <v>1305</v>
      </c>
      <c r="D2490" s="44" t="s">
        <v>1306</v>
      </c>
      <c r="E2490" s="38" t="s">
        <v>1307</v>
      </c>
      <c r="F2490" s="38" t="s">
        <v>1308</v>
      </c>
    </row>
    <row r="2491" spans="1:6">
      <c r="A2491" s="44" t="s">
        <v>3659</v>
      </c>
      <c r="B2491" s="44" t="s">
        <v>1343</v>
      </c>
      <c r="C2491" s="44" t="s">
        <v>1334</v>
      </c>
      <c r="D2491" s="44" t="s">
        <v>1295</v>
      </c>
      <c r="E2491" s="38" t="s">
        <v>1296</v>
      </c>
      <c r="F2491" s="38" t="s">
        <v>1297</v>
      </c>
    </row>
    <row r="2492" spans="1:6">
      <c r="A2492" s="44" t="s">
        <v>3660</v>
      </c>
      <c r="B2492" s="44" t="s">
        <v>1324</v>
      </c>
      <c r="C2492" s="44" t="s">
        <v>1294</v>
      </c>
      <c r="D2492" s="44" t="s">
        <v>1295</v>
      </c>
      <c r="E2492" s="38" t="s">
        <v>1296</v>
      </c>
      <c r="F2492" s="38" t="s">
        <v>1297</v>
      </c>
    </row>
    <row r="2493" spans="1:6">
      <c r="A2493" s="44" t="s">
        <v>3661</v>
      </c>
      <c r="B2493" s="44" t="s">
        <v>1393</v>
      </c>
      <c r="C2493" s="44" t="s">
        <v>1311</v>
      </c>
      <c r="D2493" s="44" t="s">
        <v>1301</v>
      </c>
      <c r="E2493" s="38" t="s">
        <v>1302</v>
      </c>
      <c r="F2493" s="38" t="s">
        <v>1303</v>
      </c>
    </row>
    <row r="2494" spans="1:6">
      <c r="A2494" s="44" t="s">
        <v>1353</v>
      </c>
      <c r="B2494" s="44" t="s">
        <v>1353</v>
      </c>
      <c r="C2494" s="44" t="s">
        <v>1281</v>
      </c>
      <c r="D2494" s="44" t="s">
        <v>1282</v>
      </c>
      <c r="E2494" s="38" t="s">
        <v>1283</v>
      </c>
      <c r="F2494" s="38" t="s">
        <v>1284</v>
      </c>
    </row>
    <row r="2495" spans="1:6">
      <c r="A2495" s="44" t="s">
        <v>3662</v>
      </c>
      <c r="B2495" s="44" t="s">
        <v>1353</v>
      </c>
      <c r="C2495" s="44" t="s">
        <v>1281</v>
      </c>
      <c r="D2495" s="44" t="s">
        <v>1282</v>
      </c>
      <c r="E2495" s="38" t="s">
        <v>1283</v>
      </c>
      <c r="F2495" s="38" t="s">
        <v>1284</v>
      </c>
    </row>
    <row r="2496" spans="1:6">
      <c r="A2496" s="44" t="s">
        <v>1195</v>
      </c>
      <c r="B2496" s="44" t="s">
        <v>1286</v>
      </c>
      <c r="C2496" s="44" t="s">
        <v>1287</v>
      </c>
      <c r="D2496" s="44" t="s">
        <v>1288</v>
      </c>
      <c r="E2496" s="38" t="s">
        <v>1289</v>
      </c>
      <c r="F2496" s="38" t="s">
        <v>1290</v>
      </c>
    </row>
    <row r="2497" spans="1:6">
      <c r="A2497" s="44" t="s">
        <v>3663</v>
      </c>
      <c r="B2497" s="44" t="s">
        <v>1722</v>
      </c>
      <c r="C2497" s="44" t="s">
        <v>1300</v>
      </c>
      <c r="D2497" s="44" t="s">
        <v>1301</v>
      </c>
      <c r="E2497" s="38" t="s">
        <v>1302</v>
      </c>
      <c r="F2497" s="38" t="s">
        <v>1303</v>
      </c>
    </row>
    <row r="2498" spans="1:6">
      <c r="A2498" s="44" t="s">
        <v>1200</v>
      </c>
      <c r="B2498" s="44" t="s">
        <v>1315</v>
      </c>
      <c r="C2498" s="44" t="s">
        <v>1316</v>
      </c>
      <c r="D2498" s="44" t="s">
        <v>1317</v>
      </c>
      <c r="E2498" s="38" t="s">
        <v>1318</v>
      </c>
      <c r="F2498" s="38" t="s">
        <v>1319</v>
      </c>
    </row>
    <row r="2499" spans="1:6">
      <c r="A2499" s="44" t="s">
        <v>3664</v>
      </c>
      <c r="B2499" s="44" t="s">
        <v>1315</v>
      </c>
      <c r="C2499" s="44" t="s">
        <v>1316</v>
      </c>
      <c r="D2499" s="44" t="s">
        <v>1317</v>
      </c>
      <c r="E2499" s="38" t="s">
        <v>1318</v>
      </c>
      <c r="F2499" s="38" t="s">
        <v>1319</v>
      </c>
    </row>
    <row r="2500" spans="1:6">
      <c r="A2500" s="44" t="s">
        <v>3665</v>
      </c>
      <c r="B2500" s="44" t="s">
        <v>1357</v>
      </c>
      <c r="C2500" s="44" t="s">
        <v>1348</v>
      </c>
      <c r="D2500" s="44" t="s">
        <v>1295</v>
      </c>
      <c r="E2500" s="38" t="s">
        <v>1296</v>
      </c>
      <c r="F2500" s="38" t="s">
        <v>1297</v>
      </c>
    </row>
    <row r="2501" spans="1:6">
      <c r="A2501" s="44" t="s">
        <v>3666</v>
      </c>
      <c r="B2501" s="44" t="s">
        <v>1385</v>
      </c>
      <c r="C2501" s="44" t="s">
        <v>1300</v>
      </c>
      <c r="D2501" s="44" t="s">
        <v>1301</v>
      </c>
      <c r="E2501" s="38" t="s">
        <v>1302</v>
      </c>
      <c r="F2501" s="38" t="s">
        <v>1303</v>
      </c>
    </row>
    <row r="2502" spans="1:6">
      <c r="A2502" s="44" t="s">
        <v>3667</v>
      </c>
      <c r="B2502" s="44" t="s">
        <v>1388</v>
      </c>
      <c r="C2502" s="44" t="s">
        <v>1389</v>
      </c>
      <c r="D2502" s="44" t="s">
        <v>1295</v>
      </c>
      <c r="E2502" s="38" t="s">
        <v>1296</v>
      </c>
      <c r="F2502" s="38" t="s">
        <v>1297</v>
      </c>
    </row>
    <row r="2503" spans="1:6">
      <c r="A2503" s="44" t="s">
        <v>3668</v>
      </c>
      <c r="B2503" s="44" t="s">
        <v>1478</v>
      </c>
      <c r="C2503" s="44" t="s">
        <v>1294</v>
      </c>
      <c r="D2503" s="44" t="s">
        <v>1295</v>
      </c>
      <c r="E2503" s="38" t="s">
        <v>1296</v>
      </c>
      <c r="F2503" s="38" t="s">
        <v>1297</v>
      </c>
    </row>
    <row r="2504" spans="1:6">
      <c r="A2504" s="44" t="s">
        <v>3669</v>
      </c>
      <c r="B2504" s="44" t="s">
        <v>1585</v>
      </c>
      <c r="C2504" s="44" t="s">
        <v>1322</v>
      </c>
      <c r="D2504" s="44" t="s">
        <v>1306</v>
      </c>
      <c r="E2504" s="38" t="s">
        <v>1307</v>
      </c>
      <c r="F2504" s="38" t="s">
        <v>1308</v>
      </c>
    </row>
    <row r="2505" spans="1:6">
      <c r="A2505" s="44" t="s">
        <v>3670</v>
      </c>
      <c r="B2505" s="44" t="s">
        <v>1341</v>
      </c>
      <c r="C2505" s="44" t="s">
        <v>1330</v>
      </c>
      <c r="D2505" s="44" t="s">
        <v>1282</v>
      </c>
      <c r="E2505" s="38" t="s">
        <v>1283</v>
      </c>
      <c r="F2505" s="38" t="s">
        <v>1284</v>
      </c>
    </row>
    <row r="2506" spans="1:6">
      <c r="A2506" s="44" t="s">
        <v>3671</v>
      </c>
      <c r="B2506" s="44" t="s">
        <v>1448</v>
      </c>
      <c r="C2506" s="44" t="s">
        <v>1281</v>
      </c>
      <c r="D2506" s="44" t="s">
        <v>1282</v>
      </c>
      <c r="E2506" s="38" t="s">
        <v>1283</v>
      </c>
      <c r="F2506" s="38" t="s">
        <v>1284</v>
      </c>
    </row>
    <row r="2507" spans="1:6">
      <c r="A2507" s="44" t="s">
        <v>3672</v>
      </c>
      <c r="B2507" s="44" t="s">
        <v>1535</v>
      </c>
      <c r="C2507" s="44" t="s">
        <v>1330</v>
      </c>
      <c r="D2507" s="44" t="s">
        <v>1282</v>
      </c>
      <c r="E2507" s="38" t="s">
        <v>1283</v>
      </c>
      <c r="F2507" s="38" t="s">
        <v>1284</v>
      </c>
    </row>
    <row r="2508" spans="1:6">
      <c r="A2508" s="44" t="s">
        <v>3673</v>
      </c>
      <c r="B2508" s="44" t="s">
        <v>1712</v>
      </c>
      <c r="C2508" s="44" t="s">
        <v>1322</v>
      </c>
      <c r="D2508" s="44" t="s">
        <v>1306</v>
      </c>
      <c r="E2508" s="38" t="s">
        <v>1307</v>
      </c>
      <c r="F2508" s="38" t="s">
        <v>1308</v>
      </c>
    </row>
    <row r="2509" spans="1:6">
      <c r="A2509" s="44" t="s">
        <v>3674</v>
      </c>
      <c r="B2509" s="44" t="s">
        <v>1395</v>
      </c>
      <c r="C2509" s="44" t="s">
        <v>1305</v>
      </c>
      <c r="D2509" s="44" t="s">
        <v>1306</v>
      </c>
      <c r="E2509" s="38" t="s">
        <v>1307</v>
      </c>
      <c r="F2509" s="38" t="s">
        <v>1308</v>
      </c>
    </row>
    <row r="2510" spans="1:6">
      <c r="A2510" s="44" t="s">
        <v>3675</v>
      </c>
      <c r="B2510" s="44" t="s">
        <v>1395</v>
      </c>
      <c r="C2510" s="44" t="s">
        <v>1305</v>
      </c>
      <c r="D2510" s="44" t="s">
        <v>1306</v>
      </c>
      <c r="E2510" s="38" t="s">
        <v>1307</v>
      </c>
      <c r="F2510" s="38" t="s">
        <v>1308</v>
      </c>
    </row>
    <row r="2511" spans="1:6">
      <c r="A2511" s="44" t="s">
        <v>3676</v>
      </c>
      <c r="B2511" s="44" t="s">
        <v>1508</v>
      </c>
      <c r="C2511" s="44" t="s">
        <v>1327</v>
      </c>
      <c r="D2511" s="44" t="s">
        <v>1288</v>
      </c>
      <c r="E2511" s="38" t="s">
        <v>1289</v>
      </c>
      <c r="F2511" s="38" t="s">
        <v>1290</v>
      </c>
    </row>
    <row r="2512" spans="1:6">
      <c r="A2512" s="44" t="s">
        <v>3677</v>
      </c>
      <c r="B2512" s="44" t="s">
        <v>1333</v>
      </c>
      <c r="C2512" s="44" t="s">
        <v>1334</v>
      </c>
      <c r="D2512" s="44" t="s">
        <v>1295</v>
      </c>
      <c r="E2512" s="38" t="s">
        <v>1296</v>
      </c>
      <c r="F2512" s="38" t="s">
        <v>1297</v>
      </c>
    </row>
    <row r="2513" spans="1:6">
      <c r="A2513" s="44" t="s">
        <v>3678</v>
      </c>
      <c r="B2513" s="44" t="s">
        <v>1293</v>
      </c>
      <c r="C2513" s="44" t="s">
        <v>1294</v>
      </c>
      <c r="D2513" s="44" t="s">
        <v>1295</v>
      </c>
      <c r="E2513" s="38" t="s">
        <v>1296</v>
      </c>
      <c r="F2513" s="38" t="s">
        <v>1297</v>
      </c>
    </row>
    <row r="2514" spans="1:6">
      <c r="A2514" s="44" t="s">
        <v>3679</v>
      </c>
      <c r="B2514" s="44" t="s">
        <v>1324</v>
      </c>
      <c r="C2514" s="44" t="s">
        <v>1294</v>
      </c>
      <c r="D2514" s="44" t="s">
        <v>1295</v>
      </c>
      <c r="E2514" s="38" t="s">
        <v>1296</v>
      </c>
      <c r="F2514" s="38" t="s">
        <v>1297</v>
      </c>
    </row>
    <row r="2515" spans="1:6">
      <c r="A2515" s="44" t="s">
        <v>3680</v>
      </c>
      <c r="B2515" s="44" t="s">
        <v>1478</v>
      </c>
      <c r="C2515" s="44" t="s">
        <v>1294</v>
      </c>
      <c r="D2515" s="44" t="s">
        <v>1295</v>
      </c>
      <c r="E2515" s="38" t="s">
        <v>1296</v>
      </c>
      <c r="F2515" s="38" t="s">
        <v>1297</v>
      </c>
    </row>
    <row r="2516" spans="1:6">
      <c r="A2516" s="44" t="s">
        <v>3681</v>
      </c>
      <c r="B2516" s="44" t="s">
        <v>1437</v>
      </c>
      <c r="C2516" s="44" t="s">
        <v>1392</v>
      </c>
      <c r="D2516" s="44" t="s">
        <v>1288</v>
      </c>
      <c r="E2516" s="38" t="s">
        <v>1289</v>
      </c>
      <c r="F2516" s="38" t="s">
        <v>1290</v>
      </c>
    </row>
    <row r="2517" spans="1:6">
      <c r="A2517" s="44" t="s">
        <v>3682</v>
      </c>
      <c r="B2517" s="44" t="s">
        <v>1437</v>
      </c>
      <c r="C2517" s="44" t="s">
        <v>1392</v>
      </c>
      <c r="D2517" s="44" t="s">
        <v>1288</v>
      </c>
      <c r="E2517" s="38" t="s">
        <v>1289</v>
      </c>
      <c r="F2517" s="38" t="s">
        <v>1290</v>
      </c>
    </row>
    <row r="2518" spans="1:6">
      <c r="A2518" s="44" t="s">
        <v>3683</v>
      </c>
      <c r="B2518" s="44" t="s">
        <v>1341</v>
      </c>
      <c r="C2518" s="44" t="s">
        <v>1330</v>
      </c>
      <c r="D2518" s="44" t="s">
        <v>1282</v>
      </c>
      <c r="E2518" s="38" t="s">
        <v>1283</v>
      </c>
      <c r="F2518" s="38" t="s">
        <v>1284</v>
      </c>
    </row>
    <row r="2519" spans="1:6">
      <c r="A2519" s="44" t="s">
        <v>3684</v>
      </c>
      <c r="B2519" s="44" t="s">
        <v>1341</v>
      </c>
      <c r="C2519" s="44" t="s">
        <v>1330</v>
      </c>
      <c r="D2519" s="44" t="s">
        <v>1282</v>
      </c>
      <c r="E2519" s="38" t="s">
        <v>1283</v>
      </c>
      <c r="F2519" s="38" t="s">
        <v>1284</v>
      </c>
    </row>
    <row r="2520" spans="1:6">
      <c r="A2520" s="44" t="s">
        <v>3685</v>
      </c>
      <c r="B2520" s="44" t="s">
        <v>1459</v>
      </c>
      <c r="C2520" s="44" t="s">
        <v>1281</v>
      </c>
      <c r="D2520" s="44" t="s">
        <v>1282</v>
      </c>
      <c r="E2520" s="38" t="s">
        <v>1283</v>
      </c>
      <c r="F2520" s="38" t="s">
        <v>1284</v>
      </c>
    </row>
    <row r="2521" spans="1:6">
      <c r="A2521" s="44" t="s">
        <v>3686</v>
      </c>
      <c r="B2521" s="44" t="s">
        <v>1343</v>
      </c>
      <c r="C2521" s="44" t="s">
        <v>1334</v>
      </c>
      <c r="D2521" s="44" t="s">
        <v>1295</v>
      </c>
      <c r="E2521" s="38" t="s">
        <v>1296</v>
      </c>
      <c r="F2521" s="38" t="s">
        <v>1297</v>
      </c>
    </row>
    <row r="2522" spans="1:6">
      <c r="A2522" s="44" t="s">
        <v>3687</v>
      </c>
      <c r="B2522" s="44" t="s">
        <v>1405</v>
      </c>
      <c r="C2522" s="44" t="s">
        <v>1294</v>
      </c>
      <c r="D2522" s="44" t="s">
        <v>1295</v>
      </c>
      <c r="E2522" s="38" t="s">
        <v>1296</v>
      </c>
      <c r="F2522" s="38" t="s">
        <v>1297</v>
      </c>
    </row>
    <row r="2523" spans="1:6">
      <c r="A2523" s="44" t="s">
        <v>3688</v>
      </c>
      <c r="B2523" s="44" t="s">
        <v>1076</v>
      </c>
      <c r="C2523" s="44" t="s">
        <v>1305</v>
      </c>
      <c r="D2523" s="44" t="s">
        <v>1306</v>
      </c>
      <c r="E2523" s="38" t="s">
        <v>1307</v>
      </c>
      <c r="F2523" s="38" t="s">
        <v>1308</v>
      </c>
    </row>
    <row r="2524" spans="1:6">
      <c r="A2524" s="44" t="s">
        <v>3689</v>
      </c>
      <c r="B2524" s="44" t="s">
        <v>1343</v>
      </c>
      <c r="C2524" s="44" t="s">
        <v>1334</v>
      </c>
      <c r="D2524" s="44" t="s">
        <v>1295</v>
      </c>
      <c r="E2524" s="38" t="s">
        <v>1296</v>
      </c>
      <c r="F2524" s="38" t="s">
        <v>1297</v>
      </c>
    </row>
    <row r="2525" spans="1:6">
      <c r="A2525" s="44" t="s">
        <v>3690</v>
      </c>
      <c r="B2525" s="44" t="s">
        <v>1468</v>
      </c>
      <c r="C2525" s="44" t="s">
        <v>1300</v>
      </c>
      <c r="D2525" s="44" t="s">
        <v>1301</v>
      </c>
      <c r="E2525" s="38" t="s">
        <v>1302</v>
      </c>
      <c r="F2525" s="38" t="s">
        <v>1303</v>
      </c>
    </row>
    <row r="2526" spans="1:6">
      <c r="A2526" s="44" t="s">
        <v>3691</v>
      </c>
      <c r="B2526" s="44" t="s">
        <v>1397</v>
      </c>
      <c r="C2526" s="44" t="s">
        <v>1300</v>
      </c>
      <c r="D2526" s="44" t="s">
        <v>1301</v>
      </c>
      <c r="E2526" s="38" t="s">
        <v>1302</v>
      </c>
      <c r="F2526" s="38" t="s">
        <v>1303</v>
      </c>
    </row>
    <row r="2527" spans="1:6">
      <c r="A2527" s="44" t="s">
        <v>3692</v>
      </c>
      <c r="B2527" s="44" t="s">
        <v>1286</v>
      </c>
      <c r="C2527" s="44" t="s">
        <v>1287</v>
      </c>
      <c r="D2527" s="44" t="s">
        <v>1288</v>
      </c>
      <c r="E2527" s="38" t="s">
        <v>1289</v>
      </c>
      <c r="F2527" s="38" t="s">
        <v>1290</v>
      </c>
    </row>
    <row r="2528" spans="1:6">
      <c r="A2528" s="44" t="s">
        <v>3693</v>
      </c>
      <c r="B2528" s="44" t="s">
        <v>1427</v>
      </c>
      <c r="C2528" s="44" t="s">
        <v>1287</v>
      </c>
      <c r="D2528" s="44" t="s">
        <v>1288</v>
      </c>
      <c r="E2528" s="38" t="s">
        <v>1289</v>
      </c>
      <c r="F2528" s="38" t="s">
        <v>1290</v>
      </c>
    </row>
    <row r="2529" spans="1:6">
      <c r="A2529" s="44" t="s">
        <v>3694</v>
      </c>
      <c r="B2529" s="44" t="s">
        <v>1293</v>
      </c>
      <c r="C2529" s="44" t="s">
        <v>1294</v>
      </c>
      <c r="D2529" s="44" t="s">
        <v>1295</v>
      </c>
      <c r="E2529" s="38" t="s">
        <v>1296</v>
      </c>
      <c r="F2529" s="38" t="s">
        <v>1297</v>
      </c>
    </row>
    <row r="2530" spans="1:6">
      <c r="A2530" s="44" t="s">
        <v>3695</v>
      </c>
      <c r="B2530" s="44" t="s">
        <v>1341</v>
      </c>
      <c r="C2530" s="44" t="s">
        <v>1330</v>
      </c>
      <c r="D2530" s="44" t="s">
        <v>1282</v>
      </c>
      <c r="E2530" s="38" t="s">
        <v>1283</v>
      </c>
      <c r="F2530" s="38" t="s">
        <v>1284</v>
      </c>
    </row>
    <row r="2531" spans="1:6">
      <c r="A2531" s="44" t="s">
        <v>3696</v>
      </c>
      <c r="B2531" s="44" t="s">
        <v>1565</v>
      </c>
      <c r="C2531" s="44" t="s">
        <v>1305</v>
      </c>
      <c r="D2531" s="44" t="s">
        <v>1306</v>
      </c>
      <c r="E2531" s="38" t="s">
        <v>1307</v>
      </c>
      <c r="F2531" s="38" t="s">
        <v>1308</v>
      </c>
    </row>
    <row r="2532" spans="1:6">
      <c r="A2532" s="44" t="s">
        <v>3697</v>
      </c>
      <c r="B2532" s="44" t="s">
        <v>1420</v>
      </c>
      <c r="C2532" s="44" t="s">
        <v>1316</v>
      </c>
      <c r="D2532" s="44" t="s">
        <v>1317</v>
      </c>
      <c r="E2532" s="38" t="s">
        <v>1318</v>
      </c>
      <c r="F2532" s="38" t="s">
        <v>1319</v>
      </c>
    </row>
    <row r="2533" spans="1:6">
      <c r="A2533" s="44" t="s">
        <v>3698</v>
      </c>
      <c r="B2533" s="44" t="s">
        <v>1339</v>
      </c>
      <c r="C2533" s="44" t="s">
        <v>1281</v>
      </c>
      <c r="D2533" s="44" t="s">
        <v>1282</v>
      </c>
      <c r="E2533" s="38" t="s">
        <v>1283</v>
      </c>
      <c r="F2533" s="38" t="s">
        <v>1284</v>
      </c>
    </row>
    <row r="2534" spans="1:6">
      <c r="A2534" s="44" t="s">
        <v>3699</v>
      </c>
      <c r="B2534" s="44" t="s">
        <v>1391</v>
      </c>
      <c r="C2534" s="44" t="s">
        <v>1392</v>
      </c>
      <c r="D2534" s="44" t="s">
        <v>1288</v>
      </c>
      <c r="E2534" s="38" t="s">
        <v>1289</v>
      </c>
      <c r="F2534" s="38" t="s">
        <v>1290</v>
      </c>
    </row>
    <row r="2535" spans="1:6">
      <c r="A2535" s="44" t="s">
        <v>3700</v>
      </c>
      <c r="B2535" s="44" t="s">
        <v>1445</v>
      </c>
      <c r="C2535" s="44" t="s">
        <v>1294</v>
      </c>
      <c r="D2535" s="44" t="s">
        <v>1295</v>
      </c>
      <c r="E2535" s="38" t="s">
        <v>1296</v>
      </c>
      <c r="F2535" s="38" t="s">
        <v>1297</v>
      </c>
    </row>
    <row r="2536" spans="1:6">
      <c r="A2536" s="44" t="s">
        <v>3701</v>
      </c>
      <c r="B2536" s="44" t="s">
        <v>1280</v>
      </c>
      <c r="C2536" s="44" t="s">
        <v>1281</v>
      </c>
      <c r="D2536" s="44" t="s">
        <v>1282</v>
      </c>
      <c r="E2536" s="38" t="s">
        <v>1283</v>
      </c>
      <c r="F2536" s="38" t="s">
        <v>1284</v>
      </c>
    </row>
    <row r="2537" spans="1:6">
      <c r="A2537" s="44" t="s">
        <v>3702</v>
      </c>
      <c r="B2537" s="44" t="s">
        <v>1353</v>
      </c>
      <c r="C2537" s="44" t="s">
        <v>1281</v>
      </c>
      <c r="D2537" s="44" t="s">
        <v>1282</v>
      </c>
      <c r="E2537" s="38" t="s">
        <v>1283</v>
      </c>
      <c r="F2537" s="38" t="s">
        <v>1284</v>
      </c>
    </row>
    <row r="2538" spans="1:6">
      <c r="A2538" s="44" t="s">
        <v>3703</v>
      </c>
      <c r="B2538" s="44" t="s">
        <v>1326</v>
      </c>
      <c r="C2538" s="44" t="s">
        <v>1327</v>
      </c>
      <c r="D2538" s="44" t="s">
        <v>1288</v>
      </c>
      <c r="E2538" s="38" t="s">
        <v>1289</v>
      </c>
      <c r="F2538" s="38" t="s">
        <v>1290</v>
      </c>
    </row>
    <row r="2539" spans="1:6">
      <c r="A2539" s="44" t="s">
        <v>3704</v>
      </c>
      <c r="B2539" s="44" t="s">
        <v>1326</v>
      </c>
      <c r="C2539" s="44" t="s">
        <v>1327</v>
      </c>
      <c r="D2539" s="44" t="s">
        <v>1288</v>
      </c>
      <c r="E2539" s="38" t="s">
        <v>1289</v>
      </c>
      <c r="F2539" s="38" t="s">
        <v>1290</v>
      </c>
    </row>
    <row r="2540" spans="1:6">
      <c r="A2540" s="44" t="s">
        <v>3705</v>
      </c>
      <c r="B2540" s="44" t="s">
        <v>1326</v>
      </c>
      <c r="C2540" s="44" t="s">
        <v>1327</v>
      </c>
      <c r="D2540" s="44" t="s">
        <v>1288</v>
      </c>
      <c r="E2540" s="38" t="s">
        <v>1289</v>
      </c>
      <c r="F2540" s="38" t="s">
        <v>1290</v>
      </c>
    </row>
    <row r="2541" spans="1:6">
      <c r="A2541" s="44" t="s">
        <v>3706</v>
      </c>
      <c r="B2541" s="44" t="s">
        <v>1292</v>
      </c>
      <c r="C2541" s="44" t="s">
        <v>1287</v>
      </c>
      <c r="D2541" s="44" t="s">
        <v>1288</v>
      </c>
      <c r="E2541" s="38" t="s">
        <v>1289</v>
      </c>
      <c r="F2541" s="38" t="s">
        <v>1290</v>
      </c>
    </row>
    <row r="2542" spans="1:6">
      <c r="A2542" s="44" t="s">
        <v>3707</v>
      </c>
      <c r="B2542" s="44" t="s">
        <v>1712</v>
      </c>
      <c r="C2542" s="44" t="s">
        <v>1322</v>
      </c>
      <c r="D2542" s="44" t="s">
        <v>1306</v>
      </c>
      <c r="E2542" s="38" t="s">
        <v>1307</v>
      </c>
      <c r="F2542" s="38" t="s">
        <v>1308</v>
      </c>
    </row>
    <row r="2543" spans="1:6">
      <c r="A2543" s="44" t="s">
        <v>3708</v>
      </c>
      <c r="B2543" s="44" t="s">
        <v>1565</v>
      </c>
      <c r="C2543" s="44" t="s">
        <v>1305</v>
      </c>
      <c r="D2543" s="44" t="s">
        <v>1306</v>
      </c>
      <c r="E2543" s="38" t="s">
        <v>1307</v>
      </c>
      <c r="F2543" s="38" t="s">
        <v>1308</v>
      </c>
    </row>
    <row r="2544" spans="1:6">
      <c r="A2544" s="44" t="s">
        <v>3709</v>
      </c>
      <c r="B2544" s="44" t="s">
        <v>1313</v>
      </c>
      <c r="C2544" s="44" t="s">
        <v>1305</v>
      </c>
      <c r="D2544" s="44" t="s">
        <v>1306</v>
      </c>
      <c r="E2544" s="38" t="s">
        <v>1307</v>
      </c>
      <c r="F2544" s="38" t="s">
        <v>1308</v>
      </c>
    </row>
    <row r="2545" spans="1:6">
      <c r="A2545" s="44" t="s">
        <v>3710</v>
      </c>
      <c r="B2545" s="44" t="s">
        <v>1421</v>
      </c>
      <c r="C2545" s="44" t="s">
        <v>1322</v>
      </c>
      <c r="D2545" s="44" t="s">
        <v>1306</v>
      </c>
      <c r="E2545" s="38" t="s">
        <v>1307</v>
      </c>
      <c r="F2545" s="38" t="s">
        <v>1308</v>
      </c>
    </row>
    <row r="2546" spans="1:6">
      <c r="A2546" s="44" t="s">
        <v>1421</v>
      </c>
      <c r="B2546" s="44" t="s">
        <v>1421</v>
      </c>
      <c r="C2546" s="44" t="s">
        <v>1322</v>
      </c>
      <c r="D2546" s="44" t="s">
        <v>1306</v>
      </c>
      <c r="E2546" s="38" t="s">
        <v>1307</v>
      </c>
      <c r="F2546" s="38" t="s">
        <v>1308</v>
      </c>
    </row>
    <row r="2547" spans="1:6">
      <c r="A2547" s="44" t="s">
        <v>3711</v>
      </c>
      <c r="B2547" s="44" t="s">
        <v>1416</v>
      </c>
      <c r="C2547" s="44" t="s">
        <v>1327</v>
      </c>
      <c r="D2547" s="44" t="s">
        <v>1288</v>
      </c>
      <c r="E2547" s="38" t="s">
        <v>1289</v>
      </c>
      <c r="F2547" s="38" t="s">
        <v>1290</v>
      </c>
    </row>
    <row r="2548" spans="1:6">
      <c r="A2548" s="44" t="s">
        <v>3712</v>
      </c>
      <c r="B2548" s="44" t="s">
        <v>1353</v>
      </c>
      <c r="C2548" s="44" t="s">
        <v>1281</v>
      </c>
      <c r="D2548" s="44" t="s">
        <v>1282</v>
      </c>
      <c r="E2548" s="38" t="s">
        <v>1283</v>
      </c>
      <c r="F2548" s="38" t="s">
        <v>1284</v>
      </c>
    </row>
    <row r="2549" spans="1:6">
      <c r="A2549" s="44" t="s">
        <v>3713</v>
      </c>
      <c r="B2549" s="44" t="s">
        <v>1405</v>
      </c>
      <c r="C2549" s="44" t="s">
        <v>1294</v>
      </c>
      <c r="D2549" s="44" t="s">
        <v>1295</v>
      </c>
      <c r="E2549" s="38" t="s">
        <v>1296</v>
      </c>
      <c r="F2549" s="38" t="s">
        <v>1297</v>
      </c>
    </row>
    <row r="2550" spans="1:6">
      <c r="A2550" s="44" t="s">
        <v>3714</v>
      </c>
      <c r="B2550" s="44" t="s">
        <v>1388</v>
      </c>
      <c r="C2550" s="44" t="s">
        <v>1389</v>
      </c>
      <c r="D2550" s="44" t="s">
        <v>1295</v>
      </c>
      <c r="E2550" s="38" t="s">
        <v>1296</v>
      </c>
      <c r="F2550" s="38" t="s">
        <v>1297</v>
      </c>
    </row>
    <row r="2551" spans="1:6">
      <c r="A2551" s="44" t="s">
        <v>3715</v>
      </c>
      <c r="B2551" s="44" t="s">
        <v>1324</v>
      </c>
      <c r="C2551" s="44" t="s">
        <v>1294</v>
      </c>
      <c r="D2551" s="44" t="s">
        <v>1295</v>
      </c>
      <c r="E2551" s="38" t="s">
        <v>1296</v>
      </c>
      <c r="F2551" s="38" t="s">
        <v>1297</v>
      </c>
    </row>
    <row r="2552" spans="1:6">
      <c r="A2552" s="44" t="s">
        <v>3716</v>
      </c>
      <c r="B2552" s="44" t="s">
        <v>1329</v>
      </c>
      <c r="C2552" s="44" t="s">
        <v>1330</v>
      </c>
      <c r="D2552" s="44" t="s">
        <v>1282</v>
      </c>
      <c r="E2552" s="38" t="s">
        <v>1283</v>
      </c>
      <c r="F2552" s="38" t="s">
        <v>1284</v>
      </c>
    </row>
    <row r="2553" spans="1:6">
      <c r="A2553" s="44" t="s">
        <v>3717</v>
      </c>
      <c r="B2553" s="44" t="s">
        <v>1339</v>
      </c>
      <c r="C2553" s="44" t="s">
        <v>1281</v>
      </c>
      <c r="D2553" s="44" t="s">
        <v>1282</v>
      </c>
      <c r="E2553" s="38" t="s">
        <v>1283</v>
      </c>
      <c r="F2553" s="38" t="s">
        <v>1284</v>
      </c>
    </row>
    <row r="2554" spans="1:6">
      <c r="A2554" s="44" t="s">
        <v>3718</v>
      </c>
      <c r="B2554" s="44" t="s">
        <v>1375</v>
      </c>
      <c r="C2554" s="44" t="s">
        <v>1281</v>
      </c>
      <c r="D2554" s="44" t="s">
        <v>1282</v>
      </c>
      <c r="E2554" s="38" t="s">
        <v>1283</v>
      </c>
      <c r="F2554" s="38" t="s">
        <v>1284</v>
      </c>
    </row>
    <row r="2555" spans="1:6">
      <c r="A2555" s="44" t="s">
        <v>3719</v>
      </c>
      <c r="B2555" s="44" t="s">
        <v>1299</v>
      </c>
      <c r="C2555" s="44" t="s">
        <v>1300</v>
      </c>
      <c r="D2555" s="44" t="s">
        <v>1301</v>
      </c>
      <c r="E2555" s="38" t="s">
        <v>1302</v>
      </c>
      <c r="F2555" s="38" t="s">
        <v>1303</v>
      </c>
    </row>
    <row r="2556" spans="1:6">
      <c r="A2556" s="44" t="s">
        <v>3720</v>
      </c>
      <c r="B2556" s="44" t="s">
        <v>1421</v>
      </c>
      <c r="C2556" s="44" t="s">
        <v>1322</v>
      </c>
      <c r="D2556" s="44" t="s">
        <v>1306</v>
      </c>
      <c r="E2556" s="38" t="s">
        <v>1307</v>
      </c>
      <c r="F2556" s="38" t="s">
        <v>1308</v>
      </c>
    </row>
    <row r="2557" spans="1:6">
      <c r="A2557" s="44" t="s">
        <v>3721</v>
      </c>
      <c r="B2557" s="44" t="s">
        <v>1442</v>
      </c>
      <c r="C2557" s="44" t="s">
        <v>1281</v>
      </c>
      <c r="D2557" s="44" t="s">
        <v>1282</v>
      </c>
      <c r="E2557" s="38" t="s">
        <v>1283</v>
      </c>
      <c r="F2557" s="38" t="s">
        <v>1284</v>
      </c>
    </row>
    <row r="2558" spans="1:6">
      <c r="A2558" s="44" t="s">
        <v>3722</v>
      </c>
      <c r="B2558" s="44" t="s">
        <v>1399</v>
      </c>
      <c r="C2558" s="44" t="s">
        <v>1305</v>
      </c>
      <c r="D2558" s="44" t="s">
        <v>1306</v>
      </c>
      <c r="E2558" s="38" t="s">
        <v>1307</v>
      </c>
      <c r="F2558" s="38" t="s">
        <v>1308</v>
      </c>
    </row>
    <row r="2559" spans="1:6">
      <c r="A2559" s="44" t="s">
        <v>3723</v>
      </c>
      <c r="B2559" s="44" t="s">
        <v>1343</v>
      </c>
      <c r="C2559" s="44" t="s">
        <v>1334</v>
      </c>
      <c r="D2559" s="44" t="s">
        <v>1295</v>
      </c>
      <c r="E2559" s="38" t="s">
        <v>1296</v>
      </c>
      <c r="F2559" s="38" t="s">
        <v>1297</v>
      </c>
    </row>
    <row r="2560" spans="1:6">
      <c r="A2560" s="44" t="s">
        <v>3724</v>
      </c>
      <c r="B2560" s="44" t="s">
        <v>1442</v>
      </c>
      <c r="C2560" s="44" t="s">
        <v>1281</v>
      </c>
      <c r="D2560" s="44" t="s">
        <v>1282</v>
      </c>
      <c r="E2560" s="38" t="s">
        <v>1283</v>
      </c>
      <c r="F2560" s="38" t="s">
        <v>1284</v>
      </c>
    </row>
    <row r="2561" spans="1:6">
      <c r="A2561" s="44" t="s">
        <v>3725</v>
      </c>
      <c r="B2561" s="44" t="s">
        <v>1391</v>
      </c>
      <c r="C2561" s="44" t="s">
        <v>1392</v>
      </c>
      <c r="D2561" s="44" t="s">
        <v>1288</v>
      </c>
      <c r="E2561" s="38" t="s">
        <v>1289</v>
      </c>
      <c r="F2561" s="38" t="s">
        <v>1290</v>
      </c>
    </row>
    <row r="2562" spans="1:6">
      <c r="A2562" s="44" t="s">
        <v>3726</v>
      </c>
      <c r="B2562" s="44" t="s">
        <v>1445</v>
      </c>
      <c r="C2562" s="44" t="s">
        <v>1294</v>
      </c>
      <c r="D2562" s="44" t="s">
        <v>1295</v>
      </c>
      <c r="E2562" s="38" t="s">
        <v>1296</v>
      </c>
      <c r="F2562" s="38" t="s">
        <v>1297</v>
      </c>
    </row>
    <row r="2563" spans="1:6">
      <c r="A2563" s="44" t="s">
        <v>3727</v>
      </c>
      <c r="B2563" s="44" t="s">
        <v>1445</v>
      </c>
      <c r="C2563" s="44" t="s">
        <v>1294</v>
      </c>
      <c r="D2563" s="44" t="s">
        <v>1295</v>
      </c>
      <c r="E2563" s="38" t="s">
        <v>1296</v>
      </c>
      <c r="F2563" s="38" t="s">
        <v>1297</v>
      </c>
    </row>
    <row r="2564" spans="1:6">
      <c r="A2564" s="44" t="s">
        <v>3728</v>
      </c>
      <c r="B2564" s="44" t="s">
        <v>1343</v>
      </c>
      <c r="C2564" s="44" t="s">
        <v>1334</v>
      </c>
      <c r="D2564" s="44" t="s">
        <v>1295</v>
      </c>
      <c r="E2564" s="38" t="s">
        <v>1296</v>
      </c>
      <c r="F2564" s="38" t="s">
        <v>1297</v>
      </c>
    </row>
    <row r="2565" spans="1:6">
      <c r="A2565" s="44" t="s">
        <v>3729</v>
      </c>
      <c r="B2565" s="44" t="s">
        <v>1321</v>
      </c>
      <c r="C2565" s="44" t="s">
        <v>1322</v>
      </c>
      <c r="D2565" s="44" t="s">
        <v>1306</v>
      </c>
      <c r="E2565" s="38" t="s">
        <v>1307</v>
      </c>
      <c r="F2565" s="38" t="s">
        <v>1308</v>
      </c>
    </row>
    <row r="2566" spans="1:6">
      <c r="A2566" s="44" t="s">
        <v>3730</v>
      </c>
      <c r="B2566" s="44" t="s">
        <v>1774</v>
      </c>
      <c r="C2566" s="44" t="s">
        <v>1311</v>
      </c>
      <c r="D2566" s="44" t="s">
        <v>1301</v>
      </c>
      <c r="E2566" s="38" t="s">
        <v>1302</v>
      </c>
      <c r="F2566" s="38" t="s">
        <v>1303</v>
      </c>
    </row>
    <row r="2567" spans="1:6">
      <c r="A2567" s="44" t="s">
        <v>3731</v>
      </c>
      <c r="B2567" s="44" t="s">
        <v>1343</v>
      </c>
      <c r="C2567" s="44" t="s">
        <v>1334</v>
      </c>
      <c r="D2567" s="44" t="s">
        <v>1295</v>
      </c>
      <c r="E2567" s="38" t="s">
        <v>1296</v>
      </c>
      <c r="F2567" s="38" t="s">
        <v>1297</v>
      </c>
    </row>
    <row r="2568" spans="1:6">
      <c r="A2568" s="44" t="s">
        <v>3732</v>
      </c>
      <c r="B2568" s="44" t="s">
        <v>1680</v>
      </c>
      <c r="C2568" s="44" t="s">
        <v>1294</v>
      </c>
      <c r="D2568" s="44" t="s">
        <v>1295</v>
      </c>
      <c r="E2568" s="38" t="s">
        <v>1296</v>
      </c>
      <c r="F2568" s="38" t="s">
        <v>1297</v>
      </c>
    </row>
    <row r="2569" spans="1:6">
      <c r="A2569" s="44" t="s">
        <v>3733</v>
      </c>
      <c r="B2569" s="44" t="s">
        <v>1324</v>
      </c>
      <c r="C2569" s="44" t="s">
        <v>1294</v>
      </c>
      <c r="D2569" s="44" t="s">
        <v>1295</v>
      </c>
      <c r="E2569" s="38" t="s">
        <v>1296</v>
      </c>
      <c r="F2569" s="38" t="s">
        <v>1297</v>
      </c>
    </row>
    <row r="2570" spans="1:6">
      <c r="A2570" s="44" t="s">
        <v>3734</v>
      </c>
      <c r="B2570" s="44" t="s">
        <v>1612</v>
      </c>
      <c r="C2570" s="44" t="s">
        <v>1294</v>
      </c>
      <c r="D2570" s="44" t="s">
        <v>1295</v>
      </c>
      <c r="E2570" s="38" t="s">
        <v>1296</v>
      </c>
      <c r="F2570" s="38" t="s">
        <v>1297</v>
      </c>
    </row>
    <row r="2571" spans="1:6">
      <c r="A2571" s="44" t="s">
        <v>3735</v>
      </c>
      <c r="B2571" s="44" t="s">
        <v>1388</v>
      </c>
      <c r="C2571" s="44" t="s">
        <v>1389</v>
      </c>
      <c r="D2571" s="44" t="s">
        <v>1295</v>
      </c>
      <c r="E2571" s="38" t="s">
        <v>1296</v>
      </c>
      <c r="F2571" s="38" t="s">
        <v>1297</v>
      </c>
    </row>
    <row r="2572" spans="1:6">
      <c r="A2572" s="44" t="s">
        <v>3736</v>
      </c>
      <c r="B2572" s="44" t="s">
        <v>1366</v>
      </c>
      <c r="C2572" s="44" t="s">
        <v>1327</v>
      </c>
      <c r="D2572" s="44" t="s">
        <v>1288</v>
      </c>
      <c r="E2572" s="38" t="s">
        <v>1289</v>
      </c>
      <c r="F2572" s="38" t="s">
        <v>1290</v>
      </c>
    </row>
    <row r="2573" spans="1:6">
      <c r="A2573" s="44" t="s">
        <v>3737</v>
      </c>
      <c r="B2573" s="44" t="s">
        <v>1445</v>
      </c>
      <c r="C2573" s="44" t="s">
        <v>1294</v>
      </c>
      <c r="D2573" s="44" t="s">
        <v>1295</v>
      </c>
      <c r="E2573" s="38" t="s">
        <v>1296</v>
      </c>
      <c r="F2573" s="38" t="s">
        <v>1297</v>
      </c>
    </row>
    <row r="2574" spans="1:6">
      <c r="A2574" s="44" t="s">
        <v>3738</v>
      </c>
      <c r="B2574" s="44" t="s">
        <v>1457</v>
      </c>
      <c r="C2574" s="44" t="s">
        <v>1330</v>
      </c>
      <c r="D2574" s="44" t="s">
        <v>1282</v>
      </c>
      <c r="E2574" s="38" t="s">
        <v>1283</v>
      </c>
      <c r="F2574" s="38" t="s">
        <v>1284</v>
      </c>
    </row>
    <row r="2575" spans="1:6">
      <c r="A2575" s="44" t="s">
        <v>3739</v>
      </c>
      <c r="B2575" s="44" t="s">
        <v>1457</v>
      </c>
      <c r="C2575" s="44" t="s">
        <v>1330</v>
      </c>
      <c r="D2575" s="44" t="s">
        <v>1282</v>
      </c>
      <c r="E2575" s="38" t="s">
        <v>1283</v>
      </c>
      <c r="F2575" s="38" t="s">
        <v>1284</v>
      </c>
    </row>
    <row r="2576" spans="1:6">
      <c r="A2576" s="44" t="s">
        <v>3740</v>
      </c>
      <c r="B2576" s="44" t="s">
        <v>1333</v>
      </c>
      <c r="C2576" s="44" t="s">
        <v>1334</v>
      </c>
      <c r="D2576" s="44" t="s">
        <v>1295</v>
      </c>
      <c r="E2576" s="38" t="s">
        <v>1296</v>
      </c>
      <c r="F2576" s="38" t="s">
        <v>1297</v>
      </c>
    </row>
    <row r="2577" spans="1:6">
      <c r="A2577" s="44" t="s">
        <v>3741</v>
      </c>
      <c r="B2577" s="44" t="s">
        <v>1565</v>
      </c>
      <c r="C2577" s="44" t="s">
        <v>1305</v>
      </c>
      <c r="D2577" s="44" t="s">
        <v>1306</v>
      </c>
      <c r="E2577" s="38" t="s">
        <v>1307</v>
      </c>
      <c r="F2577" s="38" t="s">
        <v>1308</v>
      </c>
    </row>
    <row r="2578" spans="1:6">
      <c r="A2578" s="44" t="s">
        <v>3742</v>
      </c>
      <c r="B2578" s="44" t="s">
        <v>1416</v>
      </c>
      <c r="C2578" s="44" t="s">
        <v>1327</v>
      </c>
      <c r="D2578" s="44" t="s">
        <v>1288</v>
      </c>
      <c r="E2578" s="38" t="s">
        <v>1289</v>
      </c>
      <c r="F2578" s="38" t="s">
        <v>1290</v>
      </c>
    </row>
    <row r="2579" spans="1:6">
      <c r="A2579" s="44" t="s">
        <v>3743</v>
      </c>
      <c r="B2579" s="44" t="s">
        <v>1341</v>
      </c>
      <c r="C2579" s="44" t="s">
        <v>1330</v>
      </c>
      <c r="D2579" s="44" t="s">
        <v>1282</v>
      </c>
      <c r="E2579" s="38" t="s">
        <v>1283</v>
      </c>
      <c r="F2579" s="38" t="s">
        <v>1284</v>
      </c>
    </row>
    <row r="2580" spans="1:6">
      <c r="A2580" s="44" t="s">
        <v>3744</v>
      </c>
      <c r="B2580" s="44" t="s">
        <v>1519</v>
      </c>
      <c r="C2580" s="44" t="s">
        <v>1327</v>
      </c>
      <c r="D2580" s="44" t="s">
        <v>1288</v>
      </c>
      <c r="E2580" s="38" t="s">
        <v>1289</v>
      </c>
      <c r="F2580" s="38" t="s">
        <v>1290</v>
      </c>
    </row>
    <row r="2581" spans="1:6">
      <c r="A2581" s="44" t="s">
        <v>1205</v>
      </c>
      <c r="B2581" s="44" t="s">
        <v>1442</v>
      </c>
      <c r="C2581" s="44" t="s">
        <v>1281</v>
      </c>
      <c r="D2581" s="44" t="s">
        <v>1282</v>
      </c>
      <c r="E2581" s="38" t="s">
        <v>1283</v>
      </c>
      <c r="F2581" s="38" t="s">
        <v>1284</v>
      </c>
    </row>
    <row r="2582" spans="1:6">
      <c r="A2582" s="44" t="s">
        <v>3745</v>
      </c>
      <c r="B2582" s="44" t="s">
        <v>1442</v>
      </c>
      <c r="C2582" s="44" t="s">
        <v>1281</v>
      </c>
      <c r="D2582" s="44" t="s">
        <v>1282</v>
      </c>
      <c r="E2582" s="38" t="s">
        <v>1283</v>
      </c>
      <c r="F2582" s="38" t="s">
        <v>1284</v>
      </c>
    </row>
    <row r="2583" spans="1:6">
      <c r="A2583" s="44" t="s">
        <v>3746</v>
      </c>
      <c r="B2583" s="44" t="s">
        <v>1459</v>
      </c>
      <c r="C2583" s="44" t="s">
        <v>1281</v>
      </c>
      <c r="D2583" s="44" t="s">
        <v>1282</v>
      </c>
      <c r="E2583" s="38" t="s">
        <v>1283</v>
      </c>
      <c r="F2583" s="38" t="s">
        <v>1284</v>
      </c>
    </row>
    <row r="2584" spans="1:6">
      <c r="A2584" s="44" t="s">
        <v>1508</v>
      </c>
      <c r="B2584" s="44" t="s">
        <v>1508</v>
      </c>
      <c r="C2584" s="44" t="s">
        <v>1327</v>
      </c>
      <c r="D2584" s="44" t="s">
        <v>1288</v>
      </c>
      <c r="E2584" s="38" t="s">
        <v>1289</v>
      </c>
      <c r="F2584" s="38" t="s">
        <v>1290</v>
      </c>
    </row>
    <row r="2585" spans="1:6">
      <c r="A2585" s="44" t="s">
        <v>3747</v>
      </c>
      <c r="B2585" s="44" t="s">
        <v>1333</v>
      </c>
      <c r="C2585" s="44" t="s">
        <v>1334</v>
      </c>
      <c r="D2585" s="44" t="s">
        <v>1295</v>
      </c>
      <c r="E2585" s="38" t="s">
        <v>1296</v>
      </c>
      <c r="F2585" s="38" t="s">
        <v>1297</v>
      </c>
    </row>
    <row r="2586" spans="1:6">
      <c r="A2586" s="44" t="s">
        <v>3748</v>
      </c>
      <c r="B2586" s="44" t="s">
        <v>1528</v>
      </c>
      <c r="C2586" s="44" t="s">
        <v>1330</v>
      </c>
      <c r="D2586" s="44" t="s">
        <v>1282</v>
      </c>
      <c r="E2586" s="38" t="s">
        <v>1283</v>
      </c>
      <c r="F2586" s="38" t="s">
        <v>1284</v>
      </c>
    </row>
    <row r="2587" spans="1:6">
      <c r="A2587" s="44" t="s">
        <v>3749</v>
      </c>
      <c r="B2587" s="44" t="s">
        <v>1528</v>
      </c>
      <c r="C2587" s="44" t="s">
        <v>1330</v>
      </c>
      <c r="D2587" s="44" t="s">
        <v>1282</v>
      </c>
      <c r="E2587" s="38" t="s">
        <v>1283</v>
      </c>
      <c r="F2587" s="38" t="s">
        <v>1284</v>
      </c>
    </row>
    <row r="2588" spans="1:6">
      <c r="A2588" s="44" t="s">
        <v>3750</v>
      </c>
      <c r="B2588" s="44" t="s">
        <v>1341</v>
      </c>
      <c r="C2588" s="44" t="s">
        <v>1330</v>
      </c>
      <c r="D2588" s="44" t="s">
        <v>1282</v>
      </c>
      <c r="E2588" s="38" t="s">
        <v>1283</v>
      </c>
      <c r="F2588" s="38" t="s">
        <v>1284</v>
      </c>
    </row>
    <row r="2589" spans="1:6">
      <c r="A2589" s="44" t="s">
        <v>3751</v>
      </c>
      <c r="B2589" s="44" t="s">
        <v>1627</v>
      </c>
      <c r="C2589" s="44" t="s">
        <v>1316</v>
      </c>
      <c r="D2589" s="44" t="s">
        <v>1317</v>
      </c>
      <c r="E2589" s="38" t="s">
        <v>1318</v>
      </c>
      <c r="F2589" s="38" t="s">
        <v>1319</v>
      </c>
    </row>
    <row r="2590" spans="1:6">
      <c r="A2590" s="44" t="s">
        <v>3752</v>
      </c>
      <c r="B2590" s="44" t="s">
        <v>1337</v>
      </c>
      <c r="C2590" s="44" t="s">
        <v>1322</v>
      </c>
      <c r="D2590" s="44" t="s">
        <v>1306</v>
      </c>
      <c r="E2590" s="38" t="s">
        <v>1307</v>
      </c>
      <c r="F2590" s="38" t="s">
        <v>1308</v>
      </c>
    </row>
    <row r="2591" spans="1:6">
      <c r="A2591" s="44" t="s">
        <v>3753</v>
      </c>
      <c r="B2591" s="44" t="s">
        <v>1280</v>
      </c>
      <c r="C2591" s="44" t="s">
        <v>1281</v>
      </c>
      <c r="D2591" s="44" t="s">
        <v>1282</v>
      </c>
      <c r="E2591" s="38" t="s">
        <v>1283</v>
      </c>
      <c r="F2591" s="38" t="s">
        <v>1284</v>
      </c>
    </row>
    <row r="2592" spans="1:6">
      <c r="A2592" s="44" t="s">
        <v>3754</v>
      </c>
      <c r="B2592" s="44" t="s">
        <v>1421</v>
      </c>
      <c r="C2592" s="44" t="s">
        <v>1322</v>
      </c>
      <c r="D2592" s="44" t="s">
        <v>1306</v>
      </c>
      <c r="E2592" s="38" t="s">
        <v>1307</v>
      </c>
      <c r="F2592" s="38" t="s">
        <v>1308</v>
      </c>
    </row>
    <row r="2593" spans="1:6">
      <c r="A2593" s="44" t="s">
        <v>3755</v>
      </c>
      <c r="B2593" s="44" t="s">
        <v>1416</v>
      </c>
      <c r="C2593" s="44" t="s">
        <v>1327</v>
      </c>
      <c r="D2593" s="44" t="s">
        <v>1288</v>
      </c>
      <c r="E2593" s="38" t="s">
        <v>1289</v>
      </c>
      <c r="F2593" s="38" t="s">
        <v>1290</v>
      </c>
    </row>
    <row r="2594" spans="1:6">
      <c r="A2594" s="44" t="s">
        <v>3756</v>
      </c>
      <c r="B2594" s="44" t="s">
        <v>1341</v>
      </c>
      <c r="C2594" s="44" t="s">
        <v>1330</v>
      </c>
      <c r="D2594" s="44" t="s">
        <v>1282</v>
      </c>
      <c r="E2594" s="38" t="s">
        <v>1283</v>
      </c>
      <c r="F2594" s="38" t="s">
        <v>1284</v>
      </c>
    </row>
    <row r="2595" spans="1:6">
      <c r="A2595" s="44" t="s">
        <v>1208</v>
      </c>
      <c r="B2595" s="44" t="s">
        <v>1399</v>
      </c>
      <c r="C2595" s="44" t="s">
        <v>1305</v>
      </c>
      <c r="D2595" s="44" t="s">
        <v>1306</v>
      </c>
      <c r="E2595" s="38" t="s">
        <v>1307</v>
      </c>
      <c r="F2595" s="38" t="s">
        <v>1308</v>
      </c>
    </row>
    <row r="2596" spans="1:6">
      <c r="A2596" s="44" t="s">
        <v>3757</v>
      </c>
      <c r="B2596" s="44" t="s">
        <v>1405</v>
      </c>
      <c r="C2596" s="44" t="s">
        <v>1294</v>
      </c>
      <c r="D2596" s="44" t="s">
        <v>1295</v>
      </c>
      <c r="E2596" s="38" t="s">
        <v>1296</v>
      </c>
      <c r="F2596" s="38" t="s">
        <v>1297</v>
      </c>
    </row>
    <row r="2597" spans="1:6">
      <c r="A2597" s="44" t="s">
        <v>3758</v>
      </c>
      <c r="B2597" s="44" t="s">
        <v>1341</v>
      </c>
      <c r="C2597" s="44" t="s">
        <v>1330</v>
      </c>
      <c r="D2597" s="44" t="s">
        <v>1282</v>
      </c>
      <c r="E2597" s="38" t="s">
        <v>1283</v>
      </c>
      <c r="F2597" s="38" t="s">
        <v>1284</v>
      </c>
    </row>
    <row r="2598" spans="1:6">
      <c r="A2598" s="44" t="s">
        <v>3759</v>
      </c>
      <c r="B2598" s="44" t="s">
        <v>1373</v>
      </c>
      <c r="C2598" s="44" t="s">
        <v>1311</v>
      </c>
      <c r="D2598" s="44" t="s">
        <v>1301</v>
      </c>
      <c r="E2598" s="38" t="s">
        <v>1302</v>
      </c>
      <c r="F2598" s="38" t="s">
        <v>1303</v>
      </c>
    </row>
    <row r="2599" spans="1:6">
      <c r="A2599" s="44" t="s">
        <v>1442</v>
      </c>
      <c r="B2599" s="44" t="s">
        <v>1442</v>
      </c>
      <c r="C2599" s="44" t="s">
        <v>1281</v>
      </c>
      <c r="D2599" s="44" t="s">
        <v>1282</v>
      </c>
      <c r="E2599" s="38" t="s">
        <v>1283</v>
      </c>
      <c r="F2599" s="38" t="s">
        <v>1284</v>
      </c>
    </row>
    <row r="2600" spans="1:6">
      <c r="A2600" s="44" t="s">
        <v>3760</v>
      </c>
      <c r="B2600" s="44" t="s">
        <v>1551</v>
      </c>
      <c r="C2600" s="44" t="s">
        <v>1311</v>
      </c>
      <c r="D2600" s="44" t="s">
        <v>1301</v>
      </c>
      <c r="E2600" s="38" t="s">
        <v>1302</v>
      </c>
      <c r="F2600" s="38" t="s">
        <v>1303</v>
      </c>
    </row>
    <row r="2601" spans="1:6">
      <c r="A2601" s="44" t="s">
        <v>3761</v>
      </c>
      <c r="B2601" s="44" t="s">
        <v>1416</v>
      </c>
      <c r="C2601" s="44" t="s">
        <v>1327</v>
      </c>
      <c r="D2601" s="44" t="s">
        <v>1288</v>
      </c>
      <c r="E2601" s="38" t="s">
        <v>1289</v>
      </c>
      <c r="F2601" s="38" t="s">
        <v>1290</v>
      </c>
    </row>
    <row r="2602" spans="1:6">
      <c r="A2602" s="44" t="s">
        <v>3762</v>
      </c>
      <c r="B2602" s="44" t="s">
        <v>1774</v>
      </c>
      <c r="C2602" s="44" t="s">
        <v>1311</v>
      </c>
      <c r="D2602" s="44" t="s">
        <v>1301</v>
      </c>
      <c r="E2602" s="38" t="s">
        <v>1302</v>
      </c>
      <c r="F2602" s="38" t="s">
        <v>1303</v>
      </c>
    </row>
    <row r="2603" spans="1:6">
      <c r="A2603" s="44" t="s">
        <v>3763</v>
      </c>
      <c r="B2603" s="44" t="s">
        <v>1519</v>
      </c>
      <c r="C2603" s="44" t="s">
        <v>1327</v>
      </c>
      <c r="D2603" s="44" t="s">
        <v>1288</v>
      </c>
      <c r="E2603" s="38" t="s">
        <v>1289</v>
      </c>
      <c r="F2603" s="38" t="s">
        <v>1290</v>
      </c>
    </row>
    <row r="2604" spans="1:6">
      <c r="A2604" s="44" t="s">
        <v>3764</v>
      </c>
      <c r="B2604" s="44" t="s">
        <v>1280</v>
      </c>
      <c r="C2604" s="44" t="s">
        <v>1281</v>
      </c>
      <c r="D2604" s="44" t="s">
        <v>1282</v>
      </c>
      <c r="E2604" s="38" t="s">
        <v>1283</v>
      </c>
      <c r="F2604" s="38" t="s">
        <v>1284</v>
      </c>
    </row>
    <row r="2605" spans="1:6">
      <c r="A2605" s="44" t="s">
        <v>3765</v>
      </c>
      <c r="B2605" s="44" t="s">
        <v>1313</v>
      </c>
      <c r="C2605" s="44" t="s">
        <v>1305</v>
      </c>
      <c r="D2605" s="44" t="s">
        <v>1306</v>
      </c>
      <c r="E2605" s="38" t="s">
        <v>1307</v>
      </c>
      <c r="F2605" s="38" t="s">
        <v>1308</v>
      </c>
    </row>
    <row r="2606" spans="1:6">
      <c r="A2606" s="44" t="s">
        <v>3766</v>
      </c>
      <c r="B2606" s="44" t="s">
        <v>1388</v>
      </c>
      <c r="C2606" s="44" t="s">
        <v>1389</v>
      </c>
      <c r="D2606" s="44" t="s">
        <v>1295</v>
      </c>
      <c r="E2606" s="38" t="s">
        <v>1296</v>
      </c>
      <c r="F2606" s="38" t="s">
        <v>1297</v>
      </c>
    </row>
    <row r="2607" spans="1:6">
      <c r="A2607" s="44" t="s">
        <v>3767</v>
      </c>
      <c r="B2607" s="44" t="s">
        <v>1313</v>
      </c>
      <c r="C2607" s="44" t="s">
        <v>1305</v>
      </c>
      <c r="D2607" s="44" t="s">
        <v>1306</v>
      </c>
      <c r="E2607" s="38" t="s">
        <v>1307</v>
      </c>
      <c r="F2607" s="38" t="s">
        <v>1308</v>
      </c>
    </row>
    <row r="2608" spans="1:6">
      <c r="A2608" s="44" t="s">
        <v>3768</v>
      </c>
      <c r="B2608" s="44" t="s">
        <v>1493</v>
      </c>
      <c r="C2608" s="44" t="s">
        <v>1287</v>
      </c>
      <c r="D2608" s="44" t="s">
        <v>1288</v>
      </c>
      <c r="E2608" s="38" t="s">
        <v>1289</v>
      </c>
      <c r="F2608" s="38" t="s">
        <v>1290</v>
      </c>
    </row>
    <row r="2609" spans="1:6">
      <c r="A2609" s="44" t="s">
        <v>3769</v>
      </c>
      <c r="B2609" s="44" t="s">
        <v>1774</v>
      </c>
      <c r="C2609" s="44" t="s">
        <v>1311</v>
      </c>
      <c r="D2609" s="44" t="s">
        <v>1301</v>
      </c>
      <c r="E2609" s="38" t="s">
        <v>1302</v>
      </c>
      <c r="F2609" s="38" t="s">
        <v>1303</v>
      </c>
    </row>
    <row r="2610" spans="1:6">
      <c r="A2610" s="44" t="s">
        <v>3770</v>
      </c>
      <c r="B2610" s="44" t="s">
        <v>1280</v>
      </c>
      <c r="C2610" s="44" t="s">
        <v>1281</v>
      </c>
      <c r="D2610" s="44" t="s">
        <v>1282</v>
      </c>
      <c r="E2610" s="38" t="s">
        <v>1283</v>
      </c>
      <c r="F2610" s="38" t="s">
        <v>1284</v>
      </c>
    </row>
    <row r="2611" spans="1:6">
      <c r="A2611" s="44" t="s">
        <v>3771</v>
      </c>
      <c r="B2611" s="44" t="s">
        <v>1585</v>
      </c>
      <c r="C2611" s="44" t="s">
        <v>1322</v>
      </c>
      <c r="D2611" s="44" t="s">
        <v>1306</v>
      </c>
      <c r="E2611" s="38" t="s">
        <v>1307</v>
      </c>
      <c r="F2611" s="38" t="s">
        <v>1308</v>
      </c>
    </row>
    <row r="2612" spans="1:6">
      <c r="A2612" s="44" t="s">
        <v>3772</v>
      </c>
      <c r="B2612" s="44" t="s">
        <v>1329</v>
      </c>
      <c r="C2612" s="44" t="s">
        <v>1330</v>
      </c>
      <c r="D2612" s="44" t="s">
        <v>1282</v>
      </c>
      <c r="E2612" s="38" t="s">
        <v>1283</v>
      </c>
      <c r="F2612" s="38" t="s">
        <v>1284</v>
      </c>
    </row>
    <row r="2613" spans="1:6">
      <c r="A2613" s="44" t="s">
        <v>3773</v>
      </c>
      <c r="B2613" s="44" t="s">
        <v>1508</v>
      </c>
      <c r="C2613" s="44" t="s">
        <v>1327</v>
      </c>
      <c r="D2613" s="44" t="s">
        <v>1288</v>
      </c>
      <c r="E2613" s="38" t="s">
        <v>1289</v>
      </c>
      <c r="F2613" s="38" t="s">
        <v>1290</v>
      </c>
    </row>
    <row r="2614" spans="1:6">
      <c r="A2614" s="44" t="s">
        <v>3774</v>
      </c>
      <c r="B2614" s="44" t="s">
        <v>1343</v>
      </c>
      <c r="C2614" s="44" t="s">
        <v>1334</v>
      </c>
      <c r="D2614" s="44" t="s">
        <v>1295</v>
      </c>
      <c r="E2614" s="38" t="s">
        <v>1296</v>
      </c>
      <c r="F2614" s="38" t="s">
        <v>1297</v>
      </c>
    </row>
    <row r="2615" spans="1:6">
      <c r="A2615" s="44" t="s">
        <v>3775</v>
      </c>
      <c r="B2615" s="44" t="s">
        <v>1416</v>
      </c>
      <c r="C2615" s="44" t="s">
        <v>1327</v>
      </c>
      <c r="D2615" s="44" t="s">
        <v>1288</v>
      </c>
      <c r="E2615" s="38" t="s">
        <v>1289</v>
      </c>
      <c r="F2615" s="38" t="s">
        <v>1290</v>
      </c>
    </row>
    <row r="2616" spans="1:6">
      <c r="A2616" s="44" t="s">
        <v>3776</v>
      </c>
      <c r="B2616" s="44" t="s">
        <v>1343</v>
      </c>
      <c r="C2616" s="44" t="s">
        <v>1334</v>
      </c>
      <c r="D2616" s="44" t="s">
        <v>1295</v>
      </c>
      <c r="E2616" s="38" t="s">
        <v>1296</v>
      </c>
      <c r="F2616" s="38" t="s">
        <v>1297</v>
      </c>
    </row>
    <row r="2617" spans="1:6">
      <c r="A2617" s="44" t="s">
        <v>3777</v>
      </c>
      <c r="B2617" s="44" t="s">
        <v>1343</v>
      </c>
      <c r="C2617" s="44" t="s">
        <v>1334</v>
      </c>
      <c r="D2617" s="44" t="s">
        <v>1295</v>
      </c>
      <c r="E2617" s="38" t="s">
        <v>1296</v>
      </c>
      <c r="F2617" s="38" t="s">
        <v>1297</v>
      </c>
    </row>
    <row r="2618" spans="1:6">
      <c r="A2618" s="44" t="s">
        <v>3778</v>
      </c>
      <c r="B2618" s="44" t="s">
        <v>1350</v>
      </c>
      <c r="C2618" s="44" t="s">
        <v>1300</v>
      </c>
      <c r="D2618" s="44" t="s">
        <v>1301</v>
      </c>
      <c r="E2618" s="38" t="s">
        <v>1302</v>
      </c>
      <c r="F2618" s="38" t="s">
        <v>1303</v>
      </c>
    </row>
    <row r="2619" spans="1:6">
      <c r="A2619" s="44" t="s">
        <v>3779</v>
      </c>
      <c r="B2619" s="44" t="s">
        <v>1457</v>
      </c>
      <c r="C2619" s="44" t="s">
        <v>1330</v>
      </c>
      <c r="D2619" s="44" t="s">
        <v>1282</v>
      </c>
      <c r="E2619" s="38" t="s">
        <v>1283</v>
      </c>
      <c r="F2619" s="38" t="s">
        <v>1284</v>
      </c>
    </row>
    <row r="2620" spans="1:6">
      <c r="A2620" s="44" t="s">
        <v>3780</v>
      </c>
      <c r="B2620" s="44" t="s">
        <v>1533</v>
      </c>
      <c r="C2620" s="44" t="s">
        <v>1334</v>
      </c>
      <c r="D2620" s="44" t="s">
        <v>1295</v>
      </c>
      <c r="E2620" s="38" t="s">
        <v>1296</v>
      </c>
      <c r="F2620" s="38" t="s">
        <v>1297</v>
      </c>
    </row>
    <row r="2621" spans="1:6">
      <c r="A2621" s="44" t="s">
        <v>3781</v>
      </c>
      <c r="B2621" s="44" t="s">
        <v>1293</v>
      </c>
      <c r="C2621" s="44" t="s">
        <v>1294</v>
      </c>
      <c r="D2621" s="44" t="s">
        <v>1295</v>
      </c>
      <c r="E2621" s="38" t="s">
        <v>1296</v>
      </c>
      <c r="F2621" s="38" t="s">
        <v>1297</v>
      </c>
    </row>
    <row r="2622" spans="1:6">
      <c r="A2622" s="44" t="s">
        <v>1213</v>
      </c>
      <c r="B2622" s="44" t="s">
        <v>1535</v>
      </c>
      <c r="C2622" s="44" t="s">
        <v>1330</v>
      </c>
      <c r="D2622" s="44" t="s">
        <v>1282</v>
      </c>
      <c r="E2622" s="38" t="s">
        <v>1283</v>
      </c>
      <c r="F2622" s="38" t="s">
        <v>1284</v>
      </c>
    </row>
    <row r="2623" spans="1:6">
      <c r="A2623" s="44" t="s">
        <v>3782</v>
      </c>
      <c r="B2623" s="44" t="s">
        <v>1459</v>
      </c>
      <c r="C2623" s="44" t="s">
        <v>1281</v>
      </c>
      <c r="D2623" s="44" t="s">
        <v>1282</v>
      </c>
      <c r="E2623" s="38" t="s">
        <v>1283</v>
      </c>
      <c r="F2623" s="38" t="s">
        <v>1284</v>
      </c>
    </row>
    <row r="2624" spans="1:6">
      <c r="A2624" s="44" t="s">
        <v>3783</v>
      </c>
      <c r="B2624" s="44" t="s">
        <v>1326</v>
      </c>
      <c r="C2624" s="44" t="s">
        <v>1327</v>
      </c>
      <c r="D2624" s="44" t="s">
        <v>1288</v>
      </c>
      <c r="E2624" s="38" t="s">
        <v>1289</v>
      </c>
      <c r="F2624" s="38" t="s">
        <v>1290</v>
      </c>
    </row>
    <row r="2625" spans="1:6">
      <c r="A2625" s="44" t="s">
        <v>3784</v>
      </c>
      <c r="B2625" s="44" t="s">
        <v>1380</v>
      </c>
      <c r="C2625" s="44" t="s">
        <v>1305</v>
      </c>
      <c r="D2625" s="44" t="s">
        <v>1306</v>
      </c>
      <c r="E2625" s="38" t="s">
        <v>1307</v>
      </c>
      <c r="F2625" s="38" t="s">
        <v>1308</v>
      </c>
    </row>
    <row r="2626" spans="1:6">
      <c r="A2626" s="44" t="s">
        <v>3785</v>
      </c>
      <c r="B2626" s="44" t="s">
        <v>1405</v>
      </c>
      <c r="C2626" s="44" t="s">
        <v>1294</v>
      </c>
      <c r="D2626" s="44" t="s">
        <v>1295</v>
      </c>
      <c r="E2626" s="38" t="s">
        <v>1296</v>
      </c>
      <c r="F2626" s="38" t="s">
        <v>1297</v>
      </c>
    </row>
    <row r="2627" spans="1:6">
      <c r="A2627" s="44" t="s">
        <v>3786</v>
      </c>
      <c r="B2627" s="44" t="s">
        <v>1712</v>
      </c>
      <c r="C2627" s="44" t="s">
        <v>1322</v>
      </c>
      <c r="D2627" s="44" t="s">
        <v>1306</v>
      </c>
      <c r="E2627" s="38" t="s">
        <v>1307</v>
      </c>
      <c r="F2627" s="38" t="s">
        <v>1308</v>
      </c>
    </row>
    <row r="2628" spans="1:6">
      <c r="A2628" s="44" t="s">
        <v>3787</v>
      </c>
      <c r="B2628" s="44" t="s">
        <v>1828</v>
      </c>
      <c r="C2628" s="44" t="s">
        <v>1311</v>
      </c>
      <c r="D2628" s="44" t="s">
        <v>1301</v>
      </c>
      <c r="E2628" s="38" t="s">
        <v>1302</v>
      </c>
      <c r="F2628" s="38" t="s">
        <v>1303</v>
      </c>
    </row>
    <row r="2629" spans="1:6">
      <c r="A2629" s="44" t="s">
        <v>3788</v>
      </c>
      <c r="B2629" s="44" t="s">
        <v>1299</v>
      </c>
      <c r="C2629" s="44" t="s">
        <v>1300</v>
      </c>
      <c r="D2629" s="44" t="s">
        <v>1301</v>
      </c>
      <c r="E2629" s="38" t="s">
        <v>1302</v>
      </c>
      <c r="F2629" s="38" t="s">
        <v>1303</v>
      </c>
    </row>
    <row r="2630" spans="1:6">
      <c r="A2630" s="44" t="s">
        <v>3789</v>
      </c>
      <c r="B2630" s="44" t="s">
        <v>1375</v>
      </c>
      <c r="C2630" s="44" t="s">
        <v>1281</v>
      </c>
      <c r="D2630" s="44" t="s">
        <v>1282</v>
      </c>
      <c r="E2630" s="38" t="s">
        <v>1283</v>
      </c>
      <c r="F2630" s="38" t="s">
        <v>1284</v>
      </c>
    </row>
    <row r="2631" spans="1:6">
      <c r="A2631" s="44" t="s">
        <v>3790</v>
      </c>
      <c r="B2631" s="44" t="s">
        <v>1375</v>
      </c>
      <c r="C2631" s="44" t="s">
        <v>1281</v>
      </c>
      <c r="D2631" s="44" t="s">
        <v>1282</v>
      </c>
      <c r="E2631" s="38" t="s">
        <v>1283</v>
      </c>
      <c r="F2631" s="38" t="s">
        <v>1284</v>
      </c>
    </row>
    <row r="2632" spans="1:6">
      <c r="A2632" s="44" t="s">
        <v>1216</v>
      </c>
      <c r="B2632" s="44" t="s">
        <v>1280</v>
      </c>
      <c r="C2632" s="44" t="s">
        <v>1281</v>
      </c>
      <c r="D2632" s="44" t="s">
        <v>1282</v>
      </c>
      <c r="E2632" s="38" t="s">
        <v>1283</v>
      </c>
      <c r="F2632" s="38" t="s">
        <v>1284</v>
      </c>
    </row>
    <row r="2633" spans="1:6">
      <c r="A2633" s="44" t="s">
        <v>3791</v>
      </c>
      <c r="B2633" s="44" t="s">
        <v>1565</v>
      </c>
      <c r="C2633" s="44" t="s">
        <v>1305</v>
      </c>
      <c r="D2633" s="44" t="s">
        <v>1306</v>
      </c>
      <c r="E2633" s="38" t="s">
        <v>1307</v>
      </c>
      <c r="F2633" s="38" t="s">
        <v>1308</v>
      </c>
    </row>
    <row r="2634" spans="1:6">
      <c r="A2634" s="44" t="s">
        <v>3792</v>
      </c>
      <c r="B2634" s="44" t="s">
        <v>1292</v>
      </c>
      <c r="C2634" s="44" t="s">
        <v>1287</v>
      </c>
      <c r="D2634" s="44" t="s">
        <v>1288</v>
      </c>
      <c r="E2634" s="38" t="s">
        <v>1289</v>
      </c>
      <c r="F2634" s="38" t="s">
        <v>1290</v>
      </c>
    </row>
    <row r="2635" spans="1:6">
      <c r="A2635" s="44" t="s">
        <v>3793</v>
      </c>
      <c r="B2635" s="44" t="s">
        <v>1610</v>
      </c>
      <c r="C2635" s="44" t="s">
        <v>1300</v>
      </c>
      <c r="D2635" s="44" t="s">
        <v>1301</v>
      </c>
      <c r="E2635" s="38" t="s">
        <v>1302</v>
      </c>
      <c r="F2635" s="38" t="s">
        <v>1303</v>
      </c>
    </row>
    <row r="2636" spans="1:6">
      <c r="A2636" s="44" t="s">
        <v>3794</v>
      </c>
      <c r="B2636" s="44" t="s">
        <v>1343</v>
      </c>
      <c r="C2636" s="44" t="s">
        <v>1334</v>
      </c>
      <c r="D2636" s="44" t="s">
        <v>1295</v>
      </c>
      <c r="E2636" s="38" t="s">
        <v>1296</v>
      </c>
      <c r="F2636" s="38" t="s">
        <v>1297</v>
      </c>
    </row>
    <row r="2637" spans="1:6">
      <c r="A2637" s="44" t="s">
        <v>3795</v>
      </c>
      <c r="B2637" s="44" t="s">
        <v>1712</v>
      </c>
      <c r="C2637" s="44" t="s">
        <v>1322</v>
      </c>
      <c r="D2637" s="44" t="s">
        <v>1306</v>
      </c>
      <c r="E2637" s="38" t="s">
        <v>1307</v>
      </c>
      <c r="F2637" s="38" t="s">
        <v>1308</v>
      </c>
    </row>
    <row r="2638" spans="1:6">
      <c r="A2638" s="44" t="s">
        <v>3796</v>
      </c>
      <c r="B2638" s="44" t="s">
        <v>1326</v>
      </c>
      <c r="C2638" s="44" t="s">
        <v>1327</v>
      </c>
      <c r="D2638" s="44" t="s">
        <v>1288</v>
      </c>
      <c r="E2638" s="38" t="s">
        <v>1289</v>
      </c>
      <c r="F2638" s="38" t="s">
        <v>1290</v>
      </c>
    </row>
    <row r="2639" spans="1:6">
      <c r="A2639" s="44" t="s">
        <v>3797</v>
      </c>
      <c r="B2639" s="44" t="s">
        <v>1280</v>
      </c>
      <c r="C2639" s="44" t="s">
        <v>1281</v>
      </c>
      <c r="D2639" s="44" t="s">
        <v>1282</v>
      </c>
      <c r="E2639" s="38" t="s">
        <v>1283</v>
      </c>
      <c r="F2639" s="38" t="s">
        <v>1284</v>
      </c>
    </row>
    <row r="2640" spans="1:6">
      <c r="A2640" s="44" t="s">
        <v>3798</v>
      </c>
      <c r="B2640" s="44" t="s">
        <v>1369</v>
      </c>
      <c r="C2640" s="44" t="s">
        <v>1281</v>
      </c>
      <c r="D2640" s="44" t="s">
        <v>1282</v>
      </c>
      <c r="E2640" s="38" t="s">
        <v>1283</v>
      </c>
      <c r="F2640" s="38" t="s">
        <v>1284</v>
      </c>
    </row>
    <row r="2641" spans="1:6">
      <c r="A2641" s="44" t="s">
        <v>3799</v>
      </c>
      <c r="B2641" s="44" t="s">
        <v>1385</v>
      </c>
      <c r="C2641" s="44" t="s">
        <v>1300</v>
      </c>
      <c r="D2641" s="44" t="s">
        <v>1301</v>
      </c>
      <c r="E2641" s="38" t="s">
        <v>1302</v>
      </c>
      <c r="F2641" s="38" t="s">
        <v>1303</v>
      </c>
    </row>
    <row r="2642" spans="1:6">
      <c r="A2642" s="44" t="s">
        <v>3800</v>
      </c>
      <c r="B2642" s="44" t="s">
        <v>1385</v>
      </c>
      <c r="C2642" s="44" t="s">
        <v>1300</v>
      </c>
      <c r="D2642" s="44" t="s">
        <v>1301</v>
      </c>
      <c r="E2642" s="38" t="s">
        <v>1302</v>
      </c>
      <c r="F2642" s="38" t="s">
        <v>1303</v>
      </c>
    </row>
    <row r="2643" spans="1:6">
      <c r="A2643" s="44" t="s">
        <v>3801</v>
      </c>
      <c r="B2643" s="44" t="s">
        <v>1429</v>
      </c>
      <c r="C2643" s="44" t="s">
        <v>1316</v>
      </c>
      <c r="D2643" s="44" t="s">
        <v>1317</v>
      </c>
      <c r="E2643" s="38" t="s">
        <v>1318</v>
      </c>
      <c r="F2643" s="38" t="s">
        <v>1319</v>
      </c>
    </row>
    <row r="2644" spans="1:6">
      <c r="A2644" s="44" t="s">
        <v>3802</v>
      </c>
      <c r="B2644" s="44" t="s">
        <v>1565</v>
      </c>
      <c r="C2644" s="44" t="s">
        <v>1305</v>
      </c>
      <c r="D2644" s="44" t="s">
        <v>1306</v>
      </c>
      <c r="E2644" s="38" t="s">
        <v>1307</v>
      </c>
      <c r="F2644" s="38" t="s">
        <v>1308</v>
      </c>
    </row>
    <row r="2645" spans="1:6">
      <c r="A2645" s="44" t="s">
        <v>3803</v>
      </c>
      <c r="B2645" s="44" t="s">
        <v>1399</v>
      </c>
      <c r="C2645" s="44" t="s">
        <v>1305</v>
      </c>
      <c r="D2645" s="44" t="s">
        <v>1306</v>
      </c>
      <c r="E2645" s="38" t="s">
        <v>1307</v>
      </c>
      <c r="F2645" s="38" t="s">
        <v>1308</v>
      </c>
    </row>
    <row r="2646" spans="1:6">
      <c r="A2646" s="44" t="s">
        <v>3804</v>
      </c>
      <c r="B2646" s="44" t="s">
        <v>1324</v>
      </c>
      <c r="C2646" s="44" t="s">
        <v>1294</v>
      </c>
      <c r="D2646" s="44" t="s">
        <v>1295</v>
      </c>
      <c r="E2646" s="38" t="s">
        <v>1296</v>
      </c>
      <c r="F2646" s="38" t="s">
        <v>1297</v>
      </c>
    </row>
    <row r="2647" spans="1:6">
      <c r="A2647" s="44" t="s">
        <v>3805</v>
      </c>
      <c r="B2647" s="44" t="s">
        <v>1341</v>
      </c>
      <c r="C2647" s="44" t="s">
        <v>1330</v>
      </c>
      <c r="D2647" s="44" t="s">
        <v>1282</v>
      </c>
      <c r="E2647" s="38" t="s">
        <v>1283</v>
      </c>
      <c r="F2647" s="38" t="s">
        <v>1284</v>
      </c>
    </row>
    <row r="2648" spans="1:6">
      <c r="A2648" s="44" t="s">
        <v>3806</v>
      </c>
      <c r="B2648" s="44" t="s">
        <v>1553</v>
      </c>
      <c r="C2648" s="44" t="s">
        <v>1300</v>
      </c>
      <c r="D2648" s="44" t="s">
        <v>1301</v>
      </c>
      <c r="E2648" s="38" t="s">
        <v>1302</v>
      </c>
      <c r="F2648" s="38" t="s">
        <v>1303</v>
      </c>
    </row>
    <row r="2649" spans="1:6">
      <c r="A2649" s="44" t="s">
        <v>3807</v>
      </c>
      <c r="B2649" s="44" t="s">
        <v>1324</v>
      </c>
      <c r="C2649" s="44" t="s">
        <v>1294</v>
      </c>
      <c r="D2649" s="44" t="s">
        <v>1295</v>
      </c>
      <c r="E2649" s="38" t="s">
        <v>1296</v>
      </c>
      <c r="F2649" s="38" t="s">
        <v>1297</v>
      </c>
    </row>
    <row r="2650" spans="1:6">
      <c r="A2650" s="44" t="s">
        <v>3808</v>
      </c>
      <c r="B2650" s="44" t="s">
        <v>1324</v>
      </c>
      <c r="C2650" s="44" t="s">
        <v>1294</v>
      </c>
      <c r="D2650" s="44" t="s">
        <v>1295</v>
      </c>
      <c r="E2650" s="38" t="s">
        <v>1296</v>
      </c>
      <c r="F2650" s="38" t="s">
        <v>1297</v>
      </c>
    </row>
    <row r="2651" spans="1:6">
      <c r="A2651" s="44" t="s">
        <v>3809</v>
      </c>
      <c r="B2651" s="44" t="s">
        <v>1380</v>
      </c>
      <c r="C2651" s="44" t="s">
        <v>1305</v>
      </c>
      <c r="D2651" s="44" t="s">
        <v>1306</v>
      </c>
      <c r="E2651" s="38" t="s">
        <v>1307</v>
      </c>
      <c r="F2651" s="38" t="s">
        <v>1308</v>
      </c>
    </row>
    <row r="2652" spans="1:6">
      <c r="A2652" s="44" t="s">
        <v>3810</v>
      </c>
      <c r="B2652" s="44" t="s">
        <v>1329</v>
      </c>
      <c r="C2652" s="44" t="s">
        <v>1330</v>
      </c>
      <c r="D2652" s="44" t="s">
        <v>1282</v>
      </c>
      <c r="E2652" s="38" t="s">
        <v>1283</v>
      </c>
      <c r="F2652" s="38" t="s">
        <v>1284</v>
      </c>
    </row>
    <row r="2653" spans="1:6">
      <c r="A2653" s="44" t="s">
        <v>3811</v>
      </c>
      <c r="B2653" s="44" t="s">
        <v>1280</v>
      </c>
      <c r="C2653" s="44" t="s">
        <v>1281</v>
      </c>
      <c r="D2653" s="44" t="s">
        <v>1282</v>
      </c>
      <c r="E2653" s="38" t="s">
        <v>1283</v>
      </c>
      <c r="F2653" s="38" t="s">
        <v>1284</v>
      </c>
    </row>
    <row r="2654" spans="1:6">
      <c r="A2654" s="44" t="s">
        <v>3812</v>
      </c>
      <c r="B2654" s="44" t="s">
        <v>1341</v>
      </c>
      <c r="C2654" s="44" t="s">
        <v>1330</v>
      </c>
      <c r="D2654" s="44" t="s">
        <v>1282</v>
      </c>
      <c r="E2654" s="38" t="s">
        <v>1283</v>
      </c>
      <c r="F2654" s="38" t="s">
        <v>1284</v>
      </c>
    </row>
    <row r="2655" spans="1:6">
      <c r="A2655" s="44" t="s">
        <v>3813</v>
      </c>
      <c r="B2655" s="44" t="s">
        <v>1420</v>
      </c>
      <c r="C2655" s="44" t="s">
        <v>1316</v>
      </c>
      <c r="D2655" s="44" t="s">
        <v>1317</v>
      </c>
      <c r="E2655" s="38" t="s">
        <v>1318</v>
      </c>
      <c r="F2655" s="38" t="s">
        <v>1319</v>
      </c>
    </row>
    <row r="2656" spans="1:6">
      <c r="A2656" s="44" t="s">
        <v>3814</v>
      </c>
      <c r="B2656" s="44" t="s">
        <v>1420</v>
      </c>
      <c r="C2656" s="44" t="s">
        <v>1316</v>
      </c>
      <c r="D2656" s="44" t="s">
        <v>1317</v>
      </c>
      <c r="E2656" s="38" t="s">
        <v>1318</v>
      </c>
      <c r="F2656" s="38" t="s">
        <v>1319</v>
      </c>
    </row>
    <row r="2657" spans="1:6">
      <c r="A2657" s="44" t="s">
        <v>3815</v>
      </c>
      <c r="B2657" s="44" t="s">
        <v>1366</v>
      </c>
      <c r="C2657" s="44" t="s">
        <v>1327</v>
      </c>
      <c r="D2657" s="44" t="s">
        <v>1288</v>
      </c>
      <c r="E2657" s="38" t="s">
        <v>1289</v>
      </c>
      <c r="F2657" s="38" t="s">
        <v>1290</v>
      </c>
    </row>
    <row r="2658" spans="1:6">
      <c r="A2658" s="44" t="s">
        <v>1220</v>
      </c>
      <c r="B2658" s="44" t="s">
        <v>1393</v>
      </c>
      <c r="C2658" s="44" t="s">
        <v>1311</v>
      </c>
      <c r="D2658" s="44" t="s">
        <v>1301</v>
      </c>
      <c r="E2658" s="38" t="s">
        <v>1302</v>
      </c>
      <c r="F2658" s="38" t="s">
        <v>1303</v>
      </c>
    </row>
    <row r="2659" spans="1:6">
      <c r="A2659" s="44" t="s">
        <v>3816</v>
      </c>
      <c r="B2659" s="44" t="s">
        <v>1393</v>
      </c>
      <c r="C2659" s="44" t="s">
        <v>1311</v>
      </c>
      <c r="D2659" s="44" t="s">
        <v>1301</v>
      </c>
      <c r="E2659" s="38" t="s">
        <v>1302</v>
      </c>
      <c r="F2659" s="38" t="s">
        <v>1303</v>
      </c>
    </row>
    <row r="2660" spans="1:6">
      <c r="A2660" s="44" t="s">
        <v>3817</v>
      </c>
      <c r="B2660" s="44" t="s">
        <v>1450</v>
      </c>
      <c r="C2660" s="44" t="s">
        <v>1300</v>
      </c>
      <c r="D2660" s="44" t="s">
        <v>1301</v>
      </c>
      <c r="E2660" s="38" t="s">
        <v>1302</v>
      </c>
      <c r="F2660" s="38" t="s">
        <v>1303</v>
      </c>
    </row>
    <row r="2661" spans="1:6">
      <c r="A2661" s="44" t="s">
        <v>3818</v>
      </c>
      <c r="B2661" s="44" t="s">
        <v>1497</v>
      </c>
      <c r="C2661" s="44" t="s">
        <v>1311</v>
      </c>
      <c r="D2661" s="44" t="s">
        <v>1301</v>
      </c>
      <c r="E2661" s="38" t="s">
        <v>1302</v>
      </c>
      <c r="F2661" s="38" t="s">
        <v>1303</v>
      </c>
    </row>
    <row r="2662" spans="1:6">
      <c r="A2662" s="44" t="s">
        <v>3819</v>
      </c>
      <c r="B2662" s="44" t="s">
        <v>1565</v>
      </c>
      <c r="C2662" s="44" t="s">
        <v>1305</v>
      </c>
      <c r="D2662" s="44" t="s">
        <v>1306</v>
      </c>
      <c r="E2662" s="38" t="s">
        <v>1307</v>
      </c>
      <c r="F2662" s="38" t="s">
        <v>1308</v>
      </c>
    </row>
    <row r="2663" spans="1:6">
      <c r="A2663" s="44" t="s">
        <v>3820</v>
      </c>
      <c r="B2663" s="44" t="s">
        <v>1565</v>
      </c>
      <c r="C2663" s="44" t="s">
        <v>1305</v>
      </c>
      <c r="D2663" s="44" t="s">
        <v>1306</v>
      </c>
      <c r="E2663" s="38" t="s">
        <v>1307</v>
      </c>
      <c r="F2663" s="38" t="s">
        <v>1308</v>
      </c>
    </row>
    <row r="2664" spans="1:6">
      <c r="A2664" s="44" t="s">
        <v>3821</v>
      </c>
      <c r="B2664" s="44" t="s">
        <v>1357</v>
      </c>
      <c r="C2664" s="44" t="s">
        <v>1348</v>
      </c>
      <c r="D2664" s="44" t="s">
        <v>1295</v>
      </c>
      <c r="E2664" s="38" t="s">
        <v>1296</v>
      </c>
      <c r="F2664" s="38" t="s">
        <v>1297</v>
      </c>
    </row>
    <row r="2665" spans="1:6">
      <c r="A2665" s="44" t="s">
        <v>3822</v>
      </c>
      <c r="B2665" s="44" t="s">
        <v>1574</v>
      </c>
      <c r="C2665" s="44" t="s">
        <v>1316</v>
      </c>
      <c r="D2665" s="44" t="s">
        <v>1317</v>
      </c>
      <c r="E2665" s="38" t="s">
        <v>1318</v>
      </c>
      <c r="F2665" s="38" t="s">
        <v>1319</v>
      </c>
    </row>
    <row r="2666" spans="1:6">
      <c r="A2666" s="44" t="s">
        <v>3823</v>
      </c>
      <c r="B2666" s="44" t="s">
        <v>1375</v>
      </c>
      <c r="C2666" s="44" t="s">
        <v>1281</v>
      </c>
      <c r="D2666" s="44" t="s">
        <v>1282</v>
      </c>
      <c r="E2666" s="38" t="s">
        <v>1283</v>
      </c>
      <c r="F2666" s="38" t="s">
        <v>1284</v>
      </c>
    </row>
    <row r="2667" spans="1:6">
      <c r="A2667" s="44" t="s">
        <v>3824</v>
      </c>
      <c r="B2667" s="44" t="s">
        <v>1514</v>
      </c>
      <c r="C2667" s="44" t="s">
        <v>1305</v>
      </c>
      <c r="D2667" s="44" t="s">
        <v>1306</v>
      </c>
      <c r="E2667" s="38" t="s">
        <v>1307</v>
      </c>
      <c r="F2667" s="38" t="s">
        <v>1308</v>
      </c>
    </row>
    <row r="2668" spans="1:6">
      <c r="A2668" s="44" t="s">
        <v>3825</v>
      </c>
      <c r="B2668" s="44" t="s">
        <v>1324</v>
      </c>
      <c r="C2668" s="44" t="s">
        <v>1294</v>
      </c>
      <c r="D2668" s="44" t="s">
        <v>1295</v>
      </c>
      <c r="E2668" s="38" t="s">
        <v>1296</v>
      </c>
      <c r="F2668" s="38" t="s">
        <v>1297</v>
      </c>
    </row>
    <row r="2669" spans="1:6">
      <c r="A2669" s="44" t="s">
        <v>3826</v>
      </c>
      <c r="B2669" s="44" t="s">
        <v>1324</v>
      </c>
      <c r="C2669" s="44" t="s">
        <v>1294</v>
      </c>
      <c r="D2669" s="44" t="s">
        <v>1295</v>
      </c>
      <c r="E2669" s="38" t="s">
        <v>1296</v>
      </c>
      <c r="F2669" s="38" t="s">
        <v>1297</v>
      </c>
    </row>
    <row r="2670" spans="1:6">
      <c r="A2670" s="44" t="s">
        <v>3827</v>
      </c>
      <c r="B2670" s="44" t="s">
        <v>1495</v>
      </c>
      <c r="C2670" s="44" t="s">
        <v>1281</v>
      </c>
      <c r="D2670" s="44" t="s">
        <v>1282</v>
      </c>
      <c r="E2670" s="38" t="s">
        <v>1283</v>
      </c>
      <c r="F2670" s="38" t="s">
        <v>1284</v>
      </c>
    </row>
    <row r="2671" spans="1:6">
      <c r="A2671" s="44" t="s">
        <v>3828</v>
      </c>
      <c r="B2671" s="44" t="s">
        <v>1508</v>
      </c>
      <c r="C2671" s="44" t="s">
        <v>1327</v>
      </c>
      <c r="D2671" s="44" t="s">
        <v>1288</v>
      </c>
      <c r="E2671" s="38" t="s">
        <v>1289</v>
      </c>
      <c r="F2671" s="38" t="s">
        <v>1290</v>
      </c>
    </row>
    <row r="2672" spans="1:6">
      <c r="A2672" s="44" t="s">
        <v>3829</v>
      </c>
      <c r="B2672" s="44" t="s">
        <v>1405</v>
      </c>
      <c r="C2672" s="44" t="s">
        <v>1294</v>
      </c>
      <c r="D2672" s="44" t="s">
        <v>1295</v>
      </c>
      <c r="E2672" s="38" t="s">
        <v>1296</v>
      </c>
      <c r="F2672" s="38" t="s">
        <v>1297</v>
      </c>
    </row>
    <row r="2673" spans="1:6">
      <c r="A2673" s="44" t="s">
        <v>3830</v>
      </c>
      <c r="B2673" s="44" t="s">
        <v>1280</v>
      </c>
      <c r="C2673" s="44" t="s">
        <v>1281</v>
      </c>
      <c r="D2673" s="44" t="s">
        <v>1282</v>
      </c>
      <c r="E2673" s="38" t="s">
        <v>1283</v>
      </c>
      <c r="F2673" s="38" t="s">
        <v>1284</v>
      </c>
    </row>
    <row r="2674" spans="1:6">
      <c r="A2674" s="44" t="s">
        <v>3831</v>
      </c>
      <c r="B2674" s="44" t="s">
        <v>1722</v>
      </c>
      <c r="C2674" s="44" t="s">
        <v>1300</v>
      </c>
      <c r="D2674" s="44" t="s">
        <v>1301</v>
      </c>
      <c r="E2674" s="38" t="s">
        <v>1302</v>
      </c>
      <c r="F2674" s="38" t="s">
        <v>1303</v>
      </c>
    </row>
    <row r="2675" spans="1:6">
      <c r="A2675" s="44" t="s">
        <v>3832</v>
      </c>
      <c r="B2675" s="44" t="s">
        <v>1341</v>
      </c>
      <c r="C2675" s="44" t="s">
        <v>1330</v>
      </c>
      <c r="D2675" s="44" t="s">
        <v>1282</v>
      </c>
      <c r="E2675" s="38" t="s">
        <v>1283</v>
      </c>
      <c r="F2675" s="38" t="s">
        <v>1284</v>
      </c>
    </row>
    <row r="2676" spans="1:6">
      <c r="A2676" s="44" t="s">
        <v>3833</v>
      </c>
      <c r="B2676" s="44" t="s">
        <v>1382</v>
      </c>
      <c r="C2676" s="44" t="s">
        <v>1311</v>
      </c>
      <c r="D2676" s="44" t="s">
        <v>1301</v>
      </c>
      <c r="E2676" s="38" t="s">
        <v>1302</v>
      </c>
      <c r="F2676" s="38" t="s">
        <v>1303</v>
      </c>
    </row>
    <row r="2677" spans="1:6">
      <c r="A2677" s="44" t="s">
        <v>3834</v>
      </c>
      <c r="B2677" s="44" t="s">
        <v>1341</v>
      </c>
      <c r="C2677" s="44" t="s">
        <v>1330</v>
      </c>
      <c r="D2677" s="44" t="s">
        <v>1282</v>
      </c>
      <c r="E2677" s="38" t="s">
        <v>1283</v>
      </c>
      <c r="F2677" s="38" t="s">
        <v>1284</v>
      </c>
    </row>
    <row r="2678" spans="1:6">
      <c r="A2678" s="44" t="s">
        <v>3835</v>
      </c>
      <c r="B2678" s="44" t="s">
        <v>1388</v>
      </c>
      <c r="C2678" s="44" t="s">
        <v>1389</v>
      </c>
      <c r="D2678" s="44" t="s">
        <v>1295</v>
      </c>
      <c r="E2678" s="38" t="s">
        <v>1296</v>
      </c>
      <c r="F2678" s="38" t="s">
        <v>1297</v>
      </c>
    </row>
    <row r="2679" spans="1:6">
      <c r="A2679" s="44" t="s">
        <v>3836</v>
      </c>
      <c r="B2679" s="44" t="s">
        <v>1800</v>
      </c>
      <c r="C2679" s="44" t="s">
        <v>1300</v>
      </c>
      <c r="D2679" s="44" t="s">
        <v>1301</v>
      </c>
      <c r="E2679" s="38" t="s">
        <v>1302</v>
      </c>
      <c r="F2679" s="38" t="s">
        <v>1303</v>
      </c>
    </row>
    <row r="2680" spans="1:6">
      <c r="A2680" s="44" t="s">
        <v>1800</v>
      </c>
      <c r="B2680" s="44" t="s">
        <v>1800</v>
      </c>
      <c r="C2680" s="44" t="s">
        <v>1300</v>
      </c>
      <c r="D2680" s="44" t="s">
        <v>1301</v>
      </c>
      <c r="E2680" s="38" t="s">
        <v>1302</v>
      </c>
      <c r="F2680" s="38" t="s">
        <v>1303</v>
      </c>
    </row>
    <row r="2681" spans="1:6">
      <c r="A2681" s="44" t="s">
        <v>1222</v>
      </c>
      <c r="B2681" s="44" t="s">
        <v>1565</v>
      </c>
      <c r="C2681" s="44" t="s">
        <v>1305</v>
      </c>
      <c r="D2681" s="44" t="s">
        <v>1306</v>
      </c>
      <c r="E2681" s="38" t="s">
        <v>1307</v>
      </c>
      <c r="F2681" s="38" t="s">
        <v>1308</v>
      </c>
    </row>
    <row r="2682" spans="1:6">
      <c r="A2682" s="44" t="s">
        <v>3837</v>
      </c>
      <c r="B2682" s="44" t="s">
        <v>1416</v>
      </c>
      <c r="C2682" s="44" t="s">
        <v>1327</v>
      </c>
      <c r="D2682" s="44" t="s">
        <v>1288</v>
      </c>
      <c r="E2682" s="38" t="s">
        <v>1289</v>
      </c>
      <c r="F2682" s="38" t="s">
        <v>1290</v>
      </c>
    </row>
    <row r="2683" spans="1:6">
      <c r="A2683" s="44" t="s">
        <v>3838</v>
      </c>
      <c r="B2683" s="44" t="s">
        <v>1574</v>
      </c>
      <c r="C2683" s="44" t="s">
        <v>1316</v>
      </c>
      <c r="D2683" s="44" t="s">
        <v>1317</v>
      </c>
      <c r="E2683" s="38" t="s">
        <v>1318</v>
      </c>
      <c r="F2683" s="38" t="s">
        <v>1319</v>
      </c>
    </row>
    <row r="2684" spans="1:6">
      <c r="A2684" s="44" t="s">
        <v>3839</v>
      </c>
      <c r="B2684" s="44" t="s">
        <v>1574</v>
      </c>
      <c r="C2684" s="44" t="s">
        <v>1316</v>
      </c>
      <c r="D2684" s="44" t="s">
        <v>1317</v>
      </c>
      <c r="E2684" s="38" t="s">
        <v>1318</v>
      </c>
      <c r="F2684" s="38" t="s">
        <v>1319</v>
      </c>
    </row>
    <row r="2685" spans="1:6">
      <c r="A2685" s="44" t="s">
        <v>3840</v>
      </c>
      <c r="B2685" s="44" t="s">
        <v>1553</v>
      </c>
      <c r="C2685" s="44" t="s">
        <v>1300</v>
      </c>
      <c r="D2685" s="44" t="s">
        <v>1301</v>
      </c>
      <c r="E2685" s="38" t="s">
        <v>1302</v>
      </c>
      <c r="F2685" s="38" t="s">
        <v>1303</v>
      </c>
    </row>
    <row r="2686" spans="1:6">
      <c r="A2686" s="44" t="s">
        <v>3841</v>
      </c>
      <c r="B2686" s="44" t="s">
        <v>1366</v>
      </c>
      <c r="C2686" s="44" t="s">
        <v>1327</v>
      </c>
      <c r="D2686" s="44" t="s">
        <v>1288</v>
      </c>
      <c r="E2686" s="38" t="s">
        <v>1289</v>
      </c>
      <c r="F2686" s="38" t="s">
        <v>1290</v>
      </c>
    </row>
    <row r="2687" spans="1:6">
      <c r="A2687" s="44" t="s">
        <v>1366</v>
      </c>
      <c r="B2687" s="44" t="s">
        <v>1366</v>
      </c>
      <c r="C2687" s="44" t="s">
        <v>1327</v>
      </c>
      <c r="D2687" s="44" t="s">
        <v>1288</v>
      </c>
      <c r="E2687" s="38" t="s">
        <v>1289</v>
      </c>
      <c r="F2687" s="38" t="s">
        <v>1290</v>
      </c>
    </row>
    <row r="2688" spans="1:6">
      <c r="A2688" s="44" t="s">
        <v>3842</v>
      </c>
      <c r="B2688" s="44" t="s">
        <v>1366</v>
      </c>
      <c r="C2688" s="44" t="s">
        <v>1327</v>
      </c>
      <c r="D2688" s="44" t="s">
        <v>1288</v>
      </c>
      <c r="E2688" s="38" t="s">
        <v>1289</v>
      </c>
      <c r="F2688" s="38" t="s">
        <v>1290</v>
      </c>
    </row>
    <row r="2689" spans="1:6">
      <c r="A2689" s="44" t="s">
        <v>3843</v>
      </c>
      <c r="B2689" s="44" t="s">
        <v>1329</v>
      </c>
      <c r="C2689" s="44" t="s">
        <v>1330</v>
      </c>
      <c r="D2689" s="44" t="s">
        <v>1282</v>
      </c>
      <c r="E2689" s="38" t="s">
        <v>1283</v>
      </c>
      <c r="F2689" s="38" t="s">
        <v>1284</v>
      </c>
    </row>
    <row r="2690" spans="1:6">
      <c r="A2690" s="44" t="s">
        <v>3844</v>
      </c>
      <c r="B2690" s="44" t="s">
        <v>1636</v>
      </c>
      <c r="C2690" s="44" t="s">
        <v>1392</v>
      </c>
      <c r="D2690" s="44" t="s">
        <v>1288</v>
      </c>
      <c r="E2690" s="38" t="s">
        <v>1289</v>
      </c>
      <c r="F2690" s="38" t="s">
        <v>1290</v>
      </c>
    </row>
    <row r="2691" spans="1:6">
      <c r="A2691" s="44" t="s">
        <v>3845</v>
      </c>
      <c r="B2691" s="44" t="s">
        <v>1416</v>
      </c>
      <c r="C2691" s="44" t="s">
        <v>1327</v>
      </c>
      <c r="D2691" s="44" t="s">
        <v>1288</v>
      </c>
      <c r="E2691" s="38" t="s">
        <v>1289</v>
      </c>
      <c r="F2691" s="38" t="s">
        <v>1290</v>
      </c>
    </row>
    <row r="2692" spans="1:6">
      <c r="A2692" s="44" t="s">
        <v>3846</v>
      </c>
      <c r="B2692" s="44" t="s">
        <v>1347</v>
      </c>
      <c r="C2692" s="44" t="s">
        <v>1348</v>
      </c>
      <c r="D2692" s="44" t="s">
        <v>1295</v>
      </c>
      <c r="E2692" s="38" t="s">
        <v>1296</v>
      </c>
      <c r="F2692" s="38" t="s">
        <v>1297</v>
      </c>
    </row>
    <row r="2693" spans="1:6">
      <c r="A2693" s="44" t="s">
        <v>3847</v>
      </c>
      <c r="B2693" s="44" t="s">
        <v>1347</v>
      </c>
      <c r="C2693" s="44" t="s">
        <v>1348</v>
      </c>
      <c r="D2693" s="44" t="s">
        <v>1295</v>
      </c>
      <c r="E2693" s="38" t="s">
        <v>1296</v>
      </c>
      <c r="F2693" s="38" t="s">
        <v>1297</v>
      </c>
    </row>
    <row r="2694" spans="1:6">
      <c r="A2694" s="44" t="s">
        <v>3848</v>
      </c>
      <c r="B2694" s="44" t="s">
        <v>1668</v>
      </c>
      <c r="C2694" s="44" t="s">
        <v>1300</v>
      </c>
      <c r="D2694" s="44" t="s">
        <v>1301</v>
      </c>
      <c r="E2694" s="38" t="s">
        <v>1302</v>
      </c>
      <c r="F2694" s="38" t="s">
        <v>1303</v>
      </c>
    </row>
    <row r="2695" spans="1:6">
      <c r="A2695" s="44" t="s">
        <v>3849</v>
      </c>
      <c r="B2695" s="44" t="s">
        <v>1416</v>
      </c>
      <c r="C2695" s="44" t="s">
        <v>1327</v>
      </c>
      <c r="D2695" s="44" t="s">
        <v>1288</v>
      </c>
      <c r="E2695" s="38" t="s">
        <v>1289</v>
      </c>
      <c r="F2695" s="38" t="s">
        <v>1290</v>
      </c>
    </row>
    <row r="2696" spans="1:6">
      <c r="A2696" s="44" t="s">
        <v>3850</v>
      </c>
      <c r="B2696" s="44" t="s">
        <v>1495</v>
      </c>
      <c r="C2696" s="44" t="s">
        <v>1281</v>
      </c>
      <c r="D2696" s="44" t="s">
        <v>1282</v>
      </c>
      <c r="E2696" s="38" t="s">
        <v>1283</v>
      </c>
      <c r="F2696" s="38" t="s">
        <v>1284</v>
      </c>
    </row>
    <row r="2697" spans="1:6">
      <c r="A2697" s="44" t="s">
        <v>3851</v>
      </c>
      <c r="B2697" s="44" t="s">
        <v>1382</v>
      </c>
      <c r="C2697" s="44" t="s">
        <v>1311</v>
      </c>
      <c r="D2697" s="44" t="s">
        <v>1301</v>
      </c>
      <c r="E2697" s="38" t="s">
        <v>1302</v>
      </c>
      <c r="F2697" s="38" t="s">
        <v>1303</v>
      </c>
    </row>
    <row r="2698" spans="1:6">
      <c r="A2698" s="44" t="s">
        <v>1225</v>
      </c>
      <c r="B2698" s="44" t="s">
        <v>1416</v>
      </c>
      <c r="C2698" s="44" t="s">
        <v>1327</v>
      </c>
      <c r="D2698" s="44" t="s">
        <v>1288</v>
      </c>
      <c r="E2698" s="38" t="s">
        <v>1289</v>
      </c>
      <c r="F2698" s="38" t="s">
        <v>1290</v>
      </c>
    </row>
    <row r="2699" spans="1:6">
      <c r="A2699" s="44" t="s">
        <v>3852</v>
      </c>
      <c r="B2699" s="44" t="s">
        <v>1442</v>
      </c>
      <c r="C2699" s="44" t="s">
        <v>1281</v>
      </c>
      <c r="D2699" s="44" t="s">
        <v>1282</v>
      </c>
      <c r="E2699" s="38" t="s">
        <v>1283</v>
      </c>
      <c r="F2699" s="38" t="s">
        <v>1284</v>
      </c>
    </row>
    <row r="2700" spans="1:6">
      <c r="A2700" s="44" t="s">
        <v>1230</v>
      </c>
      <c r="B2700" s="44" t="s">
        <v>1565</v>
      </c>
      <c r="C2700" s="44" t="s">
        <v>1305</v>
      </c>
      <c r="D2700" s="44" t="s">
        <v>1306</v>
      </c>
      <c r="E2700" s="38" t="s">
        <v>1307</v>
      </c>
      <c r="F2700" s="38" t="s">
        <v>1308</v>
      </c>
    </row>
    <row r="2701" spans="1:6">
      <c r="A2701" s="44" t="s">
        <v>3853</v>
      </c>
      <c r="B2701" s="44" t="s">
        <v>1497</v>
      </c>
      <c r="C2701" s="44" t="s">
        <v>1311</v>
      </c>
      <c r="D2701" s="44" t="s">
        <v>1301</v>
      </c>
      <c r="E2701" s="38" t="s">
        <v>1302</v>
      </c>
      <c r="F2701" s="38" t="s">
        <v>1303</v>
      </c>
    </row>
    <row r="2702" spans="1:6">
      <c r="A2702" s="44" t="s">
        <v>3854</v>
      </c>
      <c r="B2702" s="44" t="s">
        <v>1321</v>
      </c>
      <c r="C2702" s="44" t="s">
        <v>1322</v>
      </c>
      <c r="D2702" s="44" t="s">
        <v>1306</v>
      </c>
      <c r="E2702" s="38" t="s">
        <v>1307</v>
      </c>
      <c r="F2702" s="38" t="s">
        <v>1308</v>
      </c>
    </row>
    <row r="2703" spans="1:6">
      <c r="A2703" s="44" t="s">
        <v>3855</v>
      </c>
      <c r="B2703" s="44" t="s">
        <v>1497</v>
      </c>
      <c r="C2703" s="44" t="s">
        <v>1311</v>
      </c>
      <c r="D2703" s="44" t="s">
        <v>1301</v>
      </c>
      <c r="E2703" s="38" t="s">
        <v>1302</v>
      </c>
      <c r="F2703" s="38" t="s">
        <v>1303</v>
      </c>
    </row>
    <row r="2704" spans="1:6">
      <c r="A2704" s="44" t="s">
        <v>3856</v>
      </c>
      <c r="B2704" s="44" t="s">
        <v>1299</v>
      </c>
      <c r="C2704" s="44" t="s">
        <v>1300</v>
      </c>
      <c r="D2704" s="44" t="s">
        <v>1301</v>
      </c>
      <c r="E2704" s="38" t="s">
        <v>1302</v>
      </c>
      <c r="F2704" s="38" t="s">
        <v>1303</v>
      </c>
    </row>
    <row r="2705" spans="1:6">
      <c r="A2705" s="44" t="s">
        <v>3857</v>
      </c>
      <c r="B2705" s="44" t="s">
        <v>1299</v>
      </c>
      <c r="C2705" s="44" t="s">
        <v>1300</v>
      </c>
      <c r="D2705" s="44" t="s">
        <v>1301</v>
      </c>
      <c r="E2705" s="38" t="s">
        <v>1302</v>
      </c>
      <c r="F2705" s="38" t="s">
        <v>1303</v>
      </c>
    </row>
    <row r="2706" spans="1:6">
      <c r="A2706" s="44" t="s">
        <v>3858</v>
      </c>
      <c r="B2706" s="44" t="s">
        <v>1459</v>
      </c>
      <c r="C2706" s="44" t="s">
        <v>1281</v>
      </c>
      <c r="D2706" s="44" t="s">
        <v>1282</v>
      </c>
      <c r="E2706" s="38" t="s">
        <v>1283</v>
      </c>
      <c r="F2706" s="38" t="s">
        <v>1284</v>
      </c>
    </row>
    <row r="2707" spans="1:6">
      <c r="A2707" s="44" t="s">
        <v>3859</v>
      </c>
      <c r="B2707" s="44" t="s">
        <v>1553</v>
      </c>
      <c r="C2707" s="44" t="s">
        <v>1300</v>
      </c>
      <c r="D2707" s="44" t="s">
        <v>1301</v>
      </c>
      <c r="E2707" s="38" t="s">
        <v>1302</v>
      </c>
      <c r="F2707" s="38" t="s">
        <v>1303</v>
      </c>
    </row>
    <row r="2708" spans="1:6">
      <c r="A2708" s="44" t="s">
        <v>3860</v>
      </c>
      <c r="B2708" s="44" t="s">
        <v>1553</v>
      </c>
      <c r="C2708" s="44" t="s">
        <v>1300</v>
      </c>
      <c r="D2708" s="44" t="s">
        <v>1301</v>
      </c>
      <c r="E2708" s="38" t="s">
        <v>1302</v>
      </c>
      <c r="F2708" s="38" t="s">
        <v>1303</v>
      </c>
    </row>
    <row r="2709" spans="1:6">
      <c r="A2709" s="44" t="s">
        <v>3861</v>
      </c>
      <c r="B2709" s="44" t="s">
        <v>1565</v>
      </c>
      <c r="C2709" s="44" t="s">
        <v>1305</v>
      </c>
      <c r="D2709" s="44" t="s">
        <v>1306</v>
      </c>
      <c r="E2709" s="38" t="s">
        <v>1307</v>
      </c>
      <c r="F2709" s="38" t="s">
        <v>1308</v>
      </c>
    </row>
    <row r="2710" spans="1:6">
      <c r="A2710" s="44" t="s">
        <v>3862</v>
      </c>
      <c r="B2710" s="44" t="s">
        <v>1493</v>
      </c>
      <c r="C2710" s="44" t="s">
        <v>1287</v>
      </c>
      <c r="D2710" s="44" t="s">
        <v>1288</v>
      </c>
      <c r="E2710" s="38" t="s">
        <v>1289</v>
      </c>
      <c r="F2710" s="38" t="s">
        <v>1290</v>
      </c>
    </row>
    <row r="2711" spans="1:6">
      <c r="A2711" s="44" t="s">
        <v>3863</v>
      </c>
      <c r="B2711" s="44" t="s">
        <v>1324</v>
      </c>
      <c r="C2711" s="44" t="s">
        <v>1294</v>
      </c>
      <c r="D2711" s="44" t="s">
        <v>1295</v>
      </c>
      <c r="E2711" s="38" t="s">
        <v>1296</v>
      </c>
      <c r="F2711" s="38" t="s">
        <v>1297</v>
      </c>
    </row>
    <row r="2712" spans="1:6">
      <c r="A2712" s="44" t="s">
        <v>3864</v>
      </c>
      <c r="B2712" s="44" t="s">
        <v>1388</v>
      </c>
      <c r="C2712" s="44" t="s">
        <v>1389</v>
      </c>
      <c r="D2712" s="44" t="s">
        <v>1295</v>
      </c>
      <c r="E2712" s="38" t="s">
        <v>1296</v>
      </c>
      <c r="F2712" s="38" t="s">
        <v>1297</v>
      </c>
    </row>
    <row r="2713" spans="1:6">
      <c r="A2713" s="44" t="s">
        <v>3865</v>
      </c>
      <c r="B2713" s="44" t="s">
        <v>1508</v>
      </c>
      <c r="C2713" s="44" t="s">
        <v>1327</v>
      </c>
      <c r="D2713" s="44" t="s">
        <v>1288</v>
      </c>
      <c r="E2713" s="38" t="s">
        <v>1289</v>
      </c>
      <c r="F2713" s="38" t="s">
        <v>1290</v>
      </c>
    </row>
    <row r="2714" spans="1:6">
      <c r="A2714" s="44" t="s">
        <v>3866</v>
      </c>
      <c r="B2714" s="44" t="s">
        <v>1324</v>
      </c>
      <c r="C2714" s="44" t="s">
        <v>1294</v>
      </c>
      <c r="D2714" s="44" t="s">
        <v>1295</v>
      </c>
      <c r="E2714" s="38" t="s">
        <v>1296</v>
      </c>
      <c r="F2714" s="38" t="s">
        <v>1297</v>
      </c>
    </row>
    <row r="2715" spans="1:6">
      <c r="A2715" s="44" t="s">
        <v>3867</v>
      </c>
      <c r="B2715" s="44" t="s">
        <v>1385</v>
      </c>
      <c r="C2715" s="44" t="s">
        <v>1300</v>
      </c>
      <c r="D2715" s="44" t="s">
        <v>1301</v>
      </c>
      <c r="E2715" s="38" t="s">
        <v>1302</v>
      </c>
      <c r="F2715" s="38" t="s">
        <v>1303</v>
      </c>
    </row>
    <row r="2716" spans="1:6">
      <c r="A2716" s="44" t="s">
        <v>3868</v>
      </c>
      <c r="B2716" s="44" t="s">
        <v>1324</v>
      </c>
      <c r="C2716" s="44" t="s">
        <v>1294</v>
      </c>
      <c r="D2716" s="44" t="s">
        <v>1295</v>
      </c>
      <c r="E2716" s="38" t="s">
        <v>1296</v>
      </c>
      <c r="F2716" s="38" t="s">
        <v>1297</v>
      </c>
    </row>
    <row r="2717" spans="1:6">
      <c r="A2717" s="44" t="s">
        <v>3869</v>
      </c>
      <c r="B2717" s="44" t="s">
        <v>1478</v>
      </c>
      <c r="C2717" s="44" t="s">
        <v>1294</v>
      </c>
      <c r="D2717" s="44" t="s">
        <v>1295</v>
      </c>
      <c r="E2717" s="38" t="s">
        <v>1296</v>
      </c>
      <c r="F2717" s="38" t="s">
        <v>1297</v>
      </c>
    </row>
    <row r="2718" spans="1:6">
      <c r="A2718" s="44" t="s">
        <v>3870</v>
      </c>
      <c r="B2718" s="44" t="s">
        <v>1553</v>
      </c>
      <c r="C2718" s="44" t="s">
        <v>1300</v>
      </c>
      <c r="D2718" s="44" t="s">
        <v>1301</v>
      </c>
      <c r="E2718" s="38" t="s">
        <v>1302</v>
      </c>
      <c r="F2718" s="38" t="s">
        <v>1303</v>
      </c>
    </row>
    <row r="2719" spans="1:6">
      <c r="A2719" s="44" t="s">
        <v>3871</v>
      </c>
      <c r="B2719" s="44" t="s">
        <v>1668</v>
      </c>
      <c r="C2719" s="44" t="s">
        <v>1300</v>
      </c>
      <c r="D2719" s="44" t="s">
        <v>1301</v>
      </c>
      <c r="E2719" s="38" t="s">
        <v>1302</v>
      </c>
      <c r="F2719" s="38" t="s">
        <v>1303</v>
      </c>
    </row>
    <row r="2720" spans="1:6">
      <c r="A2720" s="44" t="s">
        <v>3872</v>
      </c>
      <c r="B2720" s="44" t="s">
        <v>1382</v>
      </c>
      <c r="C2720" s="44" t="s">
        <v>1311</v>
      </c>
      <c r="D2720" s="44" t="s">
        <v>1301</v>
      </c>
      <c r="E2720" s="38" t="s">
        <v>1302</v>
      </c>
      <c r="F2720" s="38" t="s">
        <v>1303</v>
      </c>
    </row>
    <row r="2721" spans="1:6">
      <c r="A2721" s="44" t="s">
        <v>1382</v>
      </c>
      <c r="B2721" s="44" t="s">
        <v>1382</v>
      </c>
      <c r="C2721" s="44" t="s">
        <v>1311</v>
      </c>
      <c r="D2721" s="44" t="s">
        <v>1301</v>
      </c>
      <c r="E2721" s="38" t="s">
        <v>1302</v>
      </c>
      <c r="F2721" s="38" t="s">
        <v>1303</v>
      </c>
    </row>
    <row r="2722" spans="1:6">
      <c r="A2722" s="44" t="s">
        <v>1315</v>
      </c>
      <c r="B2722" s="44" t="s">
        <v>1315</v>
      </c>
      <c r="C2722" s="44" t="s">
        <v>1316</v>
      </c>
      <c r="D2722" s="44" t="s">
        <v>1317</v>
      </c>
      <c r="E2722" s="38" t="s">
        <v>1318</v>
      </c>
      <c r="F2722" s="38" t="s">
        <v>1319</v>
      </c>
    </row>
    <row r="2723" spans="1:6">
      <c r="A2723" s="44" t="s">
        <v>3873</v>
      </c>
      <c r="B2723" s="44" t="s">
        <v>1373</v>
      </c>
      <c r="C2723" s="44" t="s">
        <v>1311</v>
      </c>
      <c r="D2723" s="44" t="s">
        <v>1301</v>
      </c>
      <c r="E2723" s="38" t="s">
        <v>1302</v>
      </c>
      <c r="F2723" s="38" t="s">
        <v>1303</v>
      </c>
    </row>
    <row r="2724" spans="1:6">
      <c r="A2724" s="44" t="s">
        <v>3874</v>
      </c>
      <c r="B2724" s="44" t="s">
        <v>1828</v>
      </c>
      <c r="C2724" s="44" t="s">
        <v>1311</v>
      </c>
      <c r="D2724" s="44" t="s">
        <v>1301</v>
      </c>
      <c r="E2724" s="38" t="s">
        <v>1302</v>
      </c>
      <c r="F2724" s="38" t="s">
        <v>1303</v>
      </c>
    </row>
    <row r="2725" spans="1:6">
      <c r="A2725" s="44" t="s">
        <v>3875</v>
      </c>
      <c r="B2725" s="44" t="s">
        <v>1450</v>
      </c>
      <c r="C2725" s="44" t="s">
        <v>1300</v>
      </c>
      <c r="D2725" s="44" t="s">
        <v>1301</v>
      </c>
      <c r="E2725" s="38" t="s">
        <v>1302</v>
      </c>
      <c r="F2725" s="38" t="s">
        <v>1303</v>
      </c>
    </row>
    <row r="2726" spans="1:6">
      <c r="A2726" s="44" t="s">
        <v>3876</v>
      </c>
      <c r="B2726" s="44" t="s">
        <v>1343</v>
      </c>
      <c r="C2726" s="44" t="s">
        <v>1334</v>
      </c>
      <c r="D2726" s="44" t="s">
        <v>1295</v>
      </c>
      <c r="E2726" s="38" t="s">
        <v>1296</v>
      </c>
      <c r="F2726" s="38" t="s">
        <v>1297</v>
      </c>
    </row>
    <row r="2727" spans="1:6">
      <c r="A2727" s="44" t="s">
        <v>3877</v>
      </c>
      <c r="B2727" s="44" t="s">
        <v>1355</v>
      </c>
      <c r="C2727" s="44" t="s">
        <v>1348</v>
      </c>
      <c r="D2727" s="44" t="s">
        <v>1295</v>
      </c>
      <c r="E2727" s="38" t="s">
        <v>1296</v>
      </c>
      <c r="F2727" s="38" t="s">
        <v>1297</v>
      </c>
    </row>
    <row r="2728" spans="1:6">
      <c r="A2728" s="44" t="s">
        <v>3878</v>
      </c>
      <c r="B2728" s="44" t="s">
        <v>1565</v>
      </c>
      <c r="C2728" s="44" t="s">
        <v>1305</v>
      </c>
      <c r="D2728" s="44" t="s">
        <v>1306</v>
      </c>
      <c r="E2728" s="38" t="s">
        <v>1307</v>
      </c>
      <c r="F2728" s="38" t="s">
        <v>1308</v>
      </c>
    </row>
    <row r="2729" spans="1:6">
      <c r="A2729" s="44" t="s">
        <v>3879</v>
      </c>
      <c r="B2729" s="44" t="s">
        <v>1420</v>
      </c>
      <c r="C2729" s="44" t="s">
        <v>1316</v>
      </c>
      <c r="D2729" s="44" t="s">
        <v>1317</v>
      </c>
      <c r="E2729" s="38" t="s">
        <v>1318</v>
      </c>
      <c r="F2729" s="38" t="s">
        <v>1319</v>
      </c>
    </row>
    <row r="2730" spans="1:6">
      <c r="A2730" s="44" t="s">
        <v>3880</v>
      </c>
      <c r="B2730" s="44" t="s">
        <v>1574</v>
      </c>
      <c r="C2730" s="44" t="s">
        <v>1316</v>
      </c>
      <c r="D2730" s="44" t="s">
        <v>1317</v>
      </c>
      <c r="E2730" s="38" t="s">
        <v>1318</v>
      </c>
      <c r="F2730" s="38" t="s">
        <v>1319</v>
      </c>
    </row>
    <row r="2731" spans="1:6">
      <c r="A2731" s="44" t="s">
        <v>3881</v>
      </c>
      <c r="B2731" s="44" t="s">
        <v>1574</v>
      </c>
      <c r="C2731" s="44" t="s">
        <v>1316</v>
      </c>
      <c r="D2731" s="44" t="s">
        <v>1317</v>
      </c>
      <c r="E2731" s="38" t="s">
        <v>1318</v>
      </c>
      <c r="F2731" s="38" t="s">
        <v>1319</v>
      </c>
    </row>
    <row r="2732" spans="1:6">
      <c r="A2732" s="44" t="s">
        <v>3882</v>
      </c>
      <c r="B2732" s="44" t="s">
        <v>1828</v>
      </c>
      <c r="C2732" s="44" t="s">
        <v>1311</v>
      </c>
      <c r="D2732" s="44" t="s">
        <v>1301</v>
      </c>
      <c r="E2732" s="38" t="s">
        <v>1302</v>
      </c>
      <c r="F2732" s="38" t="s">
        <v>1303</v>
      </c>
    </row>
    <row r="2733" spans="1:6">
      <c r="A2733" s="44" t="s">
        <v>3883</v>
      </c>
      <c r="B2733" s="44" t="s">
        <v>1828</v>
      </c>
      <c r="C2733" s="44" t="s">
        <v>1311</v>
      </c>
      <c r="D2733" s="44" t="s">
        <v>1301</v>
      </c>
      <c r="E2733" s="38" t="s">
        <v>1302</v>
      </c>
      <c r="F2733" s="38" t="s">
        <v>1303</v>
      </c>
    </row>
    <row r="2734" spans="1:6">
      <c r="A2734" s="44" t="s">
        <v>3884</v>
      </c>
      <c r="B2734" s="44" t="s">
        <v>1292</v>
      </c>
      <c r="C2734" s="44" t="s">
        <v>1287</v>
      </c>
      <c r="D2734" s="44" t="s">
        <v>1288</v>
      </c>
      <c r="E2734" s="38" t="s">
        <v>1289</v>
      </c>
      <c r="F2734" s="38" t="s">
        <v>1290</v>
      </c>
    </row>
    <row r="2735" spans="1:6">
      <c r="A2735" s="44" t="s">
        <v>1310</v>
      </c>
      <c r="B2735" s="44" t="s">
        <v>1310</v>
      </c>
      <c r="C2735" s="44" t="s">
        <v>1311</v>
      </c>
      <c r="D2735" s="44" t="s">
        <v>1301</v>
      </c>
      <c r="E2735" s="38" t="s">
        <v>1302</v>
      </c>
      <c r="F2735" s="38" t="s">
        <v>1303</v>
      </c>
    </row>
    <row r="2736" spans="1:6">
      <c r="A2736" s="44" t="s">
        <v>3885</v>
      </c>
      <c r="B2736" s="44" t="s">
        <v>1800</v>
      </c>
      <c r="C2736" s="44" t="s">
        <v>1300</v>
      </c>
      <c r="D2736" s="44" t="s">
        <v>1301</v>
      </c>
      <c r="E2736" s="38" t="s">
        <v>1302</v>
      </c>
      <c r="F2736" s="38" t="s">
        <v>1303</v>
      </c>
    </row>
    <row r="2737" spans="1:6">
      <c r="A2737" s="44" t="s">
        <v>3886</v>
      </c>
      <c r="B2737" s="44" t="s">
        <v>1585</v>
      </c>
      <c r="C2737" s="44" t="s">
        <v>1322</v>
      </c>
      <c r="D2737" s="44" t="s">
        <v>1306</v>
      </c>
      <c r="E2737" s="38" t="s">
        <v>1307</v>
      </c>
      <c r="F2737" s="38" t="s">
        <v>1308</v>
      </c>
    </row>
    <row r="2738" spans="1:6">
      <c r="A2738" s="44" t="s">
        <v>3887</v>
      </c>
      <c r="B2738" s="44" t="s">
        <v>1533</v>
      </c>
      <c r="C2738" s="44" t="s">
        <v>1334</v>
      </c>
      <c r="D2738" s="44" t="s">
        <v>1295</v>
      </c>
      <c r="E2738" s="38" t="s">
        <v>1296</v>
      </c>
      <c r="F2738" s="38" t="s">
        <v>1297</v>
      </c>
    </row>
    <row r="2739" spans="1:6">
      <c r="A2739" s="44" t="s">
        <v>3888</v>
      </c>
      <c r="B2739" s="44" t="s">
        <v>1329</v>
      </c>
      <c r="C2739" s="44" t="s">
        <v>1330</v>
      </c>
      <c r="D2739" s="44" t="s">
        <v>1282</v>
      </c>
      <c r="E2739" s="38" t="s">
        <v>1283</v>
      </c>
      <c r="F2739" s="38" t="s">
        <v>1284</v>
      </c>
    </row>
    <row r="2740" spans="1:6">
      <c r="A2740" s="44" t="s">
        <v>3889</v>
      </c>
      <c r="B2740" s="44" t="s">
        <v>1293</v>
      </c>
      <c r="C2740" s="44" t="s">
        <v>1294</v>
      </c>
      <c r="D2740" s="44" t="s">
        <v>1295</v>
      </c>
      <c r="E2740" s="38" t="s">
        <v>1296</v>
      </c>
      <c r="F2740" s="38" t="s">
        <v>1297</v>
      </c>
    </row>
    <row r="2741" spans="1:6">
      <c r="A2741" s="44" t="s">
        <v>3890</v>
      </c>
      <c r="B2741" s="44" t="s">
        <v>1357</v>
      </c>
      <c r="C2741" s="44" t="s">
        <v>1348</v>
      </c>
      <c r="D2741" s="44" t="s">
        <v>1295</v>
      </c>
      <c r="E2741" s="38" t="s">
        <v>1296</v>
      </c>
      <c r="F2741" s="38" t="s">
        <v>1297</v>
      </c>
    </row>
    <row r="2742" spans="1:6">
      <c r="A2742" s="44" t="s">
        <v>3891</v>
      </c>
      <c r="B2742" s="44" t="s">
        <v>1774</v>
      </c>
      <c r="C2742" s="44" t="s">
        <v>1311</v>
      </c>
      <c r="D2742" s="44" t="s">
        <v>1301</v>
      </c>
      <c r="E2742" s="38" t="s">
        <v>1302</v>
      </c>
      <c r="F2742" s="38" t="s">
        <v>1303</v>
      </c>
    </row>
    <row r="2743" spans="1:6">
      <c r="A2743" s="44" t="s">
        <v>3892</v>
      </c>
      <c r="B2743" s="44" t="s">
        <v>1388</v>
      </c>
      <c r="C2743" s="44" t="s">
        <v>1389</v>
      </c>
      <c r="D2743" s="44" t="s">
        <v>1295</v>
      </c>
      <c r="E2743" s="38" t="s">
        <v>1296</v>
      </c>
      <c r="F2743" s="38" t="s">
        <v>1297</v>
      </c>
    </row>
    <row r="2744" spans="1:6">
      <c r="A2744" s="44" t="s">
        <v>3893</v>
      </c>
      <c r="B2744" s="44" t="s">
        <v>1627</v>
      </c>
      <c r="C2744" s="44" t="s">
        <v>1316</v>
      </c>
      <c r="D2744" s="44" t="s">
        <v>1317</v>
      </c>
      <c r="E2744" s="38" t="s">
        <v>1318</v>
      </c>
      <c r="F2744" s="38" t="s">
        <v>1319</v>
      </c>
    </row>
    <row r="2745" spans="1:6">
      <c r="A2745" s="44" t="s">
        <v>3894</v>
      </c>
      <c r="B2745" s="44" t="s">
        <v>1329</v>
      </c>
      <c r="C2745" s="44" t="s">
        <v>1330</v>
      </c>
      <c r="D2745" s="44" t="s">
        <v>1282</v>
      </c>
      <c r="E2745" s="38" t="s">
        <v>1283</v>
      </c>
      <c r="F2745" s="38" t="s">
        <v>1284</v>
      </c>
    </row>
    <row r="2746" spans="1:6">
      <c r="A2746" s="44" t="s">
        <v>3895</v>
      </c>
      <c r="B2746" s="44" t="s">
        <v>1668</v>
      </c>
      <c r="C2746" s="44" t="s">
        <v>1300</v>
      </c>
      <c r="D2746" s="44" t="s">
        <v>1301</v>
      </c>
      <c r="E2746" s="38" t="s">
        <v>1302</v>
      </c>
      <c r="F2746" s="38" t="s">
        <v>1303</v>
      </c>
    </row>
    <row r="2747" spans="1:6">
      <c r="A2747" s="44" t="s">
        <v>3896</v>
      </c>
      <c r="B2747" s="44" t="s">
        <v>1345</v>
      </c>
      <c r="C2747" s="44" t="s">
        <v>1305</v>
      </c>
      <c r="D2747" s="44" t="s">
        <v>1306</v>
      </c>
      <c r="E2747" s="38" t="s">
        <v>1307</v>
      </c>
      <c r="F2747" s="38" t="s">
        <v>1308</v>
      </c>
    </row>
    <row r="2748" spans="1:6">
      <c r="A2748" s="44" t="s">
        <v>3897</v>
      </c>
      <c r="B2748" s="44" t="s">
        <v>1553</v>
      </c>
      <c r="C2748" s="44" t="s">
        <v>1300</v>
      </c>
      <c r="D2748" s="44" t="s">
        <v>1301</v>
      </c>
      <c r="E2748" s="38" t="s">
        <v>1302</v>
      </c>
      <c r="F2748" s="38" t="s">
        <v>1303</v>
      </c>
    </row>
    <row r="2749" spans="1:6">
      <c r="A2749" s="44" t="s">
        <v>1234</v>
      </c>
      <c r="B2749" s="44" t="s">
        <v>1774</v>
      </c>
      <c r="C2749" s="44" t="s">
        <v>1311</v>
      </c>
      <c r="D2749" s="44" t="s">
        <v>1301</v>
      </c>
      <c r="E2749" s="38" t="s">
        <v>1302</v>
      </c>
      <c r="F2749" s="38" t="s">
        <v>1303</v>
      </c>
    </row>
    <row r="2750" spans="1:6">
      <c r="A2750" s="44" t="s">
        <v>3898</v>
      </c>
      <c r="B2750" s="44" t="s">
        <v>1493</v>
      </c>
      <c r="C2750" s="44" t="s">
        <v>1287</v>
      </c>
      <c r="D2750" s="44" t="s">
        <v>1288</v>
      </c>
      <c r="E2750" s="38" t="s">
        <v>1289</v>
      </c>
      <c r="F2750" s="38" t="s">
        <v>1290</v>
      </c>
    </row>
    <row r="2751" spans="1:6">
      <c r="A2751" s="44" t="s">
        <v>1236</v>
      </c>
      <c r="B2751" s="44" t="s">
        <v>1497</v>
      </c>
      <c r="C2751" s="44" t="s">
        <v>1311</v>
      </c>
      <c r="D2751" s="44" t="s">
        <v>1301</v>
      </c>
      <c r="E2751" s="38" t="s">
        <v>1302</v>
      </c>
      <c r="F2751" s="38" t="s">
        <v>1303</v>
      </c>
    </row>
    <row r="2752" spans="1:6">
      <c r="A2752" s="44" t="s">
        <v>3899</v>
      </c>
      <c r="B2752" s="44" t="s">
        <v>1668</v>
      </c>
      <c r="C2752" s="44" t="s">
        <v>1300</v>
      </c>
      <c r="D2752" s="44" t="s">
        <v>1301</v>
      </c>
      <c r="E2752" s="38" t="s">
        <v>1302</v>
      </c>
      <c r="F2752" s="38" t="s">
        <v>1303</v>
      </c>
    </row>
    <row r="2753" spans="1:6">
      <c r="A2753" s="44" t="s">
        <v>3900</v>
      </c>
      <c r="B2753" s="44" t="s">
        <v>1448</v>
      </c>
      <c r="C2753" s="44" t="s">
        <v>1281</v>
      </c>
      <c r="D2753" s="44" t="s">
        <v>1282</v>
      </c>
      <c r="E2753" s="38" t="s">
        <v>1283</v>
      </c>
      <c r="F2753" s="38" t="s">
        <v>1284</v>
      </c>
    </row>
    <row r="2754" spans="1:6">
      <c r="A2754" s="44" t="s">
        <v>3901</v>
      </c>
      <c r="B2754" s="44" t="s">
        <v>1712</v>
      </c>
      <c r="C2754" s="44" t="s">
        <v>1322</v>
      </c>
      <c r="D2754" s="44" t="s">
        <v>1306</v>
      </c>
      <c r="E2754" s="38" t="s">
        <v>1307</v>
      </c>
      <c r="F2754" s="38" t="s">
        <v>1308</v>
      </c>
    </row>
    <row r="2755" spans="1:6">
      <c r="A2755" s="44" t="s">
        <v>3902</v>
      </c>
      <c r="B2755" s="44" t="s">
        <v>1800</v>
      </c>
      <c r="C2755" s="44" t="s">
        <v>1300</v>
      </c>
      <c r="D2755" s="44" t="s">
        <v>1301</v>
      </c>
      <c r="E2755" s="38" t="s">
        <v>1302</v>
      </c>
      <c r="F2755" s="38" t="s">
        <v>1303</v>
      </c>
    </row>
    <row r="2756" spans="1:6">
      <c r="A2756" s="44" t="s">
        <v>3903</v>
      </c>
      <c r="B2756" s="44" t="s">
        <v>1421</v>
      </c>
      <c r="C2756" s="44" t="s">
        <v>1322</v>
      </c>
      <c r="D2756" s="44" t="s">
        <v>1306</v>
      </c>
      <c r="E2756" s="38" t="s">
        <v>1307</v>
      </c>
      <c r="F2756" s="38" t="s">
        <v>1308</v>
      </c>
    </row>
    <row r="2757" spans="1:6">
      <c r="A2757" s="44" t="s">
        <v>3904</v>
      </c>
      <c r="B2757" s="44" t="s">
        <v>1450</v>
      </c>
      <c r="C2757" s="44" t="s">
        <v>1300</v>
      </c>
      <c r="D2757" s="44" t="s">
        <v>1301</v>
      </c>
      <c r="E2757" s="38" t="s">
        <v>1302</v>
      </c>
      <c r="F2757" s="38" t="s">
        <v>1303</v>
      </c>
    </row>
    <row r="2758" spans="1:6">
      <c r="A2758" s="44" t="s">
        <v>3905</v>
      </c>
      <c r="B2758" s="44" t="s">
        <v>1528</v>
      </c>
      <c r="C2758" s="44" t="s">
        <v>1330</v>
      </c>
      <c r="D2758" s="44" t="s">
        <v>1282</v>
      </c>
      <c r="E2758" s="38" t="s">
        <v>1283</v>
      </c>
      <c r="F2758" s="38" t="s">
        <v>1284</v>
      </c>
    </row>
    <row r="2759" spans="1:6">
      <c r="A2759" s="44" t="s">
        <v>3906</v>
      </c>
      <c r="B2759" s="44" t="s">
        <v>1519</v>
      </c>
      <c r="C2759" s="44" t="s">
        <v>1327</v>
      </c>
      <c r="D2759" s="44" t="s">
        <v>1288</v>
      </c>
      <c r="E2759" s="38" t="s">
        <v>1289</v>
      </c>
      <c r="F2759" s="38" t="s">
        <v>1290</v>
      </c>
    </row>
    <row r="2760" spans="1:6">
      <c r="A2760" s="44" t="s">
        <v>3907</v>
      </c>
      <c r="B2760" s="44" t="s">
        <v>1345</v>
      </c>
      <c r="C2760" s="44" t="s">
        <v>1305</v>
      </c>
      <c r="D2760" s="44" t="s">
        <v>1306</v>
      </c>
      <c r="E2760" s="38" t="s">
        <v>1307</v>
      </c>
      <c r="F2760" s="38" t="s">
        <v>1308</v>
      </c>
    </row>
    <row r="2761" spans="1:6">
      <c r="A2761" s="44" t="s">
        <v>3908</v>
      </c>
      <c r="B2761" s="44" t="s">
        <v>1315</v>
      </c>
      <c r="C2761" s="44" t="s">
        <v>1316</v>
      </c>
      <c r="D2761" s="44" t="s">
        <v>1317</v>
      </c>
      <c r="E2761" s="38" t="s">
        <v>1318</v>
      </c>
      <c r="F2761" s="38" t="s">
        <v>1319</v>
      </c>
    </row>
    <row r="2762" spans="1:6">
      <c r="A2762" s="44" t="s">
        <v>3909</v>
      </c>
      <c r="B2762" s="44" t="s">
        <v>1551</v>
      </c>
      <c r="C2762" s="44" t="s">
        <v>1311</v>
      </c>
      <c r="D2762" s="44" t="s">
        <v>1301</v>
      </c>
      <c r="E2762" s="38" t="s">
        <v>1302</v>
      </c>
      <c r="F2762" s="38" t="s">
        <v>1303</v>
      </c>
    </row>
    <row r="2763" spans="1:6">
      <c r="A2763" s="44" t="s">
        <v>3910</v>
      </c>
      <c r="B2763" s="44" t="s">
        <v>1420</v>
      </c>
      <c r="C2763" s="44" t="s">
        <v>1316</v>
      </c>
      <c r="D2763" s="44" t="s">
        <v>1317</v>
      </c>
      <c r="E2763" s="38" t="s">
        <v>1318</v>
      </c>
      <c r="F2763" s="38" t="s">
        <v>1319</v>
      </c>
    </row>
    <row r="2764" spans="1:6">
      <c r="A2764" s="44" t="s">
        <v>3911</v>
      </c>
      <c r="B2764" s="44" t="s">
        <v>1508</v>
      </c>
      <c r="C2764" s="44" t="s">
        <v>1327</v>
      </c>
      <c r="D2764" s="44" t="s">
        <v>1288</v>
      </c>
      <c r="E2764" s="38" t="s">
        <v>1289</v>
      </c>
      <c r="F2764" s="38" t="s">
        <v>1290</v>
      </c>
    </row>
    <row r="2765" spans="1:6">
      <c r="A2765" s="44" t="s">
        <v>3912</v>
      </c>
      <c r="B2765" s="44" t="s">
        <v>1508</v>
      </c>
      <c r="C2765" s="44" t="s">
        <v>1327</v>
      </c>
      <c r="D2765" s="44" t="s">
        <v>1288</v>
      </c>
      <c r="E2765" s="38" t="s">
        <v>1289</v>
      </c>
      <c r="F2765" s="38" t="s">
        <v>1290</v>
      </c>
    </row>
    <row r="2766" spans="1:6">
      <c r="A2766" s="44" t="s">
        <v>3913</v>
      </c>
      <c r="B2766" s="44" t="s">
        <v>1324</v>
      </c>
      <c r="C2766" s="44" t="s">
        <v>1294</v>
      </c>
      <c r="D2766" s="44" t="s">
        <v>1295</v>
      </c>
      <c r="E2766" s="38" t="s">
        <v>1296</v>
      </c>
      <c r="F2766" s="38" t="s">
        <v>1297</v>
      </c>
    </row>
    <row r="2767" spans="1:6">
      <c r="A2767" s="44" t="s">
        <v>1240</v>
      </c>
      <c r="B2767" s="44" t="s">
        <v>1395</v>
      </c>
      <c r="C2767" s="44" t="s">
        <v>1305</v>
      </c>
      <c r="D2767" s="44" t="s">
        <v>1306</v>
      </c>
      <c r="E2767" s="38" t="s">
        <v>1307</v>
      </c>
      <c r="F2767" s="38" t="s">
        <v>1308</v>
      </c>
    </row>
    <row r="2768" spans="1:6">
      <c r="A2768" s="44" t="s">
        <v>3914</v>
      </c>
      <c r="B2768" s="44" t="s">
        <v>1395</v>
      </c>
      <c r="C2768" s="44" t="s">
        <v>1305</v>
      </c>
      <c r="D2768" s="44" t="s">
        <v>1306</v>
      </c>
      <c r="E2768" s="38" t="s">
        <v>1307</v>
      </c>
      <c r="F2768" s="38" t="s">
        <v>1308</v>
      </c>
    </row>
    <row r="2769" spans="1:6">
      <c r="A2769" s="44" t="s">
        <v>3915</v>
      </c>
      <c r="B2769" s="44" t="s">
        <v>1399</v>
      </c>
      <c r="C2769" s="44" t="s">
        <v>1305</v>
      </c>
      <c r="D2769" s="44" t="s">
        <v>1306</v>
      </c>
      <c r="E2769" s="38" t="s">
        <v>1307</v>
      </c>
      <c r="F2769" s="38" t="s">
        <v>1308</v>
      </c>
    </row>
    <row r="2770" spans="1:6">
      <c r="A2770" s="44" t="s">
        <v>1243</v>
      </c>
      <c r="B2770" s="44" t="s">
        <v>1341</v>
      </c>
      <c r="C2770" s="44" t="s">
        <v>1330</v>
      </c>
      <c r="D2770" s="44" t="s">
        <v>1282</v>
      </c>
      <c r="E2770" s="38" t="s">
        <v>1283</v>
      </c>
      <c r="F2770" s="38" t="s">
        <v>1284</v>
      </c>
    </row>
    <row r="2771" spans="1:6">
      <c r="A2771" s="44" t="s">
        <v>3916</v>
      </c>
      <c r="B2771" s="44" t="s">
        <v>1280</v>
      </c>
      <c r="C2771" s="44" t="s">
        <v>1281</v>
      </c>
      <c r="D2771" s="44" t="s">
        <v>1282</v>
      </c>
      <c r="E2771" s="38" t="s">
        <v>1283</v>
      </c>
      <c r="F2771" s="38" t="s">
        <v>1284</v>
      </c>
    </row>
    <row r="2772" spans="1:6">
      <c r="A2772" s="44" t="s">
        <v>3917</v>
      </c>
      <c r="B2772" s="44" t="s">
        <v>1450</v>
      </c>
      <c r="C2772" s="44" t="s">
        <v>1300</v>
      </c>
      <c r="D2772" s="44" t="s">
        <v>1301</v>
      </c>
      <c r="E2772" s="38" t="s">
        <v>1302</v>
      </c>
      <c r="F2772" s="38" t="s">
        <v>1303</v>
      </c>
    </row>
    <row r="2773" spans="1:6">
      <c r="A2773" s="44" t="s">
        <v>3918</v>
      </c>
      <c r="B2773" s="44" t="s">
        <v>1450</v>
      </c>
      <c r="C2773" s="44" t="s">
        <v>1300</v>
      </c>
      <c r="D2773" s="44" t="s">
        <v>1301</v>
      </c>
      <c r="E2773" s="38" t="s">
        <v>1302</v>
      </c>
      <c r="F2773" s="38" t="s">
        <v>1303</v>
      </c>
    </row>
    <row r="2774" spans="1:6">
      <c r="A2774" s="44" t="s">
        <v>3919</v>
      </c>
      <c r="B2774" s="44" t="s">
        <v>1774</v>
      </c>
      <c r="C2774" s="44" t="s">
        <v>1311</v>
      </c>
      <c r="D2774" s="44" t="s">
        <v>1301</v>
      </c>
      <c r="E2774" s="38" t="s">
        <v>1302</v>
      </c>
      <c r="F2774" s="38" t="s">
        <v>1303</v>
      </c>
    </row>
    <row r="2775" spans="1:6">
      <c r="A2775" s="44" t="s">
        <v>3920</v>
      </c>
      <c r="B2775" s="44" t="s">
        <v>1565</v>
      </c>
      <c r="C2775" s="44" t="s">
        <v>1305</v>
      </c>
      <c r="D2775" s="44" t="s">
        <v>1306</v>
      </c>
      <c r="E2775" s="38" t="s">
        <v>1307</v>
      </c>
      <c r="F2775" s="38" t="s">
        <v>1308</v>
      </c>
    </row>
    <row r="2776" spans="1:6">
      <c r="A2776" s="44" t="s">
        <v>3921</v>
      </c>
      <c r="B2776" s="44" t="s">
        <v>1495</v>
      </c>
      <c r="C2776" s="44" t="s">
        <v>1281</v>
      </c>
      <c r="D2776" s="44" t="s">
        <v>1282</v>
      </c>
      <c r="E2776" s="38" t="s">
        <v>1283</v>
      </c>
      <c r="F2776" s="38" t="s">
        <v>1284</v>
      </c>
    </row>
    <row r="2777" spans="1:6">
      <c r="A2777" s="44" t="s">
        <v>3922</v>
      </c>
      <c r="B2777" s="44" t="s">
        <v>1495</v>
      </c>
      <c r="C2777" s="44" t="s">
        <v>1281</v>
      </c>
      <c r="D2777" s="44" t="s">
        <v>1282</v>
      </c>
      <c r="E2777" s="38" t="s">
        <v>1283</v>
      </c>
      <c r="F2777" s="38" t="s">
        <v>1284</v>
      </c>
    </row>
    <row r="2778" spans="1:6">
      <c r="A2778" s="44" t="s">
        <v>3923</v>
      </c>
      <c r="B2778" s="44" t="s">
        <v>1076</v>
      </c>
      <c r="C2778" s="44" t="s">
        <v>1305</v>
      </c>
      <c r="D2778" s="44" t="s">
        <v>1306</v>
      </c>
      <c r="E2778" s="38" t="s">
        <v>1307</v>
      </c>
      <c r="F2778" s="38" t="s">
        <v>1308</v>
      </c>
    </row>
    <row r="2779" spans="1:6">
      <c r="A2779" s="44" t="s">
        <v>3924</v>
      </c>
      <c r="B2779" s="44" t="s">
        <v>1397</v>
      </c>
      <c r="C2779" s="44" t="s">
        <v>1300</v>
      </c>
      <c r="D2779" s="44" t="s">
        <v>1301</v>
      </c>
      <c r="E2779" s="38" t="s">
        <v>1302</v>
      </c>
      <c r="F2779" s="38" t="s">
        <v>1303</v>
      </c>
    </row>
    <row r="2780" spans="1:6">
      <c r="A2780" s="44" t="s">
        <v>3925</v>
      </c>
      <c r="B2780" s="44" t="s">
        <v>1668</v>
      </c>
      <c r="C2780" s="44" t="s">
        <v>1300</v>
      </c>
      <c r="D2780" s="44" t="s">
        <v>1301</v>
      </c>
      <c r="E2780" s="38" t="s">
        <v>1302</v>
      </c>
      <c r="F2780" s="38" t="s">
        <v>1303</v>
      </c>
    </row>
    <row r="2781" spans="1:6">
      <c r="A2781" s="44" t="s">
        <v>3926</v>
      </c>
      <c r="B2781" s="44" t="s">
        <v>1442</v>
      </c>
      <c r="C2781" s="44" t="s">
        <v>1281</v>
      </c>
      <c r="D2781" s="44" t="s">
        <v>1282</v>
      </c>
      <c r="E2781" s="38" t="s">
        <v>1283</v>
      </c>
      <c r="F2781" s="38" t="s">
        <v>1284</v>
      </c>
    </row>
    <row r="2782" spans="1:6">
      <c r="A2782" s="44" t="s">
        <v>3927</v>
      </c>
      <c r="B2782" s="44" t="s">
        <v>1517</v>
      </c>
      <c r="C2782" s="44" t="s">
        <v>1334</v>
      </c>
      <c r="D2782" s="44" t="s">
        <v>1295</v>
      </c>
      <c r="E2782" s="38" t="s">
        <v>1296</v>
      </c>
      <c r="F2782" s="38" t="s">
        <v>1297</v>
      </c>
    </row>
    <row r="2783" spans="1:6">
      <c r="A2783" s="44" t="s">
        <v>3928</v>
      </c>
      <c r="B2783" s="44" t="s">
        <v>1668</v>
      </c>
      <c r="C2783" s="44" t="s">
        <v>1300</v>
      </c>
      <c r="D2783" s="44" t="s">
        <v>1301</v>
      </c>
      <c r="E2783" s="38" t="s">
        <v>1302</v>
      </c>
      <c r="F2783" s="38" t="s">
        <v>1303</v>
      </c>
    </row>
    <row r="2784" spans="1:6">
      <c r="A2784" s="44" t="s">
        <v>3929</v>
      </c>
      <c r="B2784" s="44" t="s">
        <v>1429</v>
      </c>
      <c r="C2784" s="44" t="s">
        <v>1316</v>
      </c>
      <c r="D2784" s="44" t="s">
        <v>1317</v>
      </c>
      <c r="E2784" s="38" t="s">
        <v>1318</v>
      </c>
      <c r="F2784" s="38" t="s">
        <v>1319</v>
      </c>
    </row>
    <row r="2785" spans="1:6">
      <c r="A2785" s="44" t="s">
        <v>3930</v>
      </c>
      <c r="B2785" s="44" t="s">
        <v>1495</v>
      </c>
      <c r="C2785" s="44" t="s">
        <v>1281</v>
      </c>
      <c r="D2785" s="44" t="s">
        <v>1282</v>
      </c>
      <c r="E2785" s="38" t="s">
        <v>1283</v>
      </c>
      <c r="F2785" s="38" t="s">
        <v>1284</v>
      </c>
    </row>
    <row r="2786" spans="1:6">
      <c r="A2786" s="44" t="s">
        <v>3931</v>
      </c>
      <c r="B2786" s="44" t="s">
        <v>1429</v>
      </c>
      <c r="C2786" s="44" t="s">
        <v>1316</v>
      </c>
      <c r="D2786" s="44" t="s">
        <v>1317</v>
      </c>
      <c r="E2786" s="38" t="s">
        <v>1318</v>
      </c>
      <c r="F2786" s="38" t="s">
        <v>1319</v>
      </c>
    </row>
    <row r="2787" spans="1:6">
      <c r="A2787" s="44" t="s">
        <v>3932</v>
      </c>
      <c r="B2787" s="44" t="s">
        <v>1459</v>
      </c>
      <c r="C2787" s="44" t="s">
        <v>1281</v>
      </c>
      <c r="D2787" s="44" t="s">
        <v>1282</v>
      </c>
      <c r="E2787" s="38" t="s">
        <v>1283</v>
      </c>
      <c r="F2787" s="38" t="s">
        <v>1284</v>
      </c>
    </row>
    <row r="2788" spans="1:6">
      <c r="A2788" s="44" t="s">
        <v>3933</v>
      </c>
      <c r="B2788" s="44" t="s">
        <v>1333</v>
      </c>
      <c r="C2788" s="44" t="s">
        <v>1334</v>
      </c>
      <c r="D2788" s="44" t="s">
        <v>1295</v>
      </c>
      <c r="E2788" s="38" t="s">
        <v>1296</v>
      </c>
      <c r="F2788" s="38" t="s">
        <v>1297</v>
      </c>
    </row>
    <row r="2789" spans="1:6">
      <c r="A2789" s="44" t="s">
        <v>3934</v>
      </c>
      <c r="B2789" s="44" t="s">
        <v>1329</v>
      </c>
      <c r="C2789" s="44" t="s">
        <v>1330</v>
      </c>
      <c r="D2789" s="44" t="s">
        <v>1282</v>
      </c>
      <c r="E2789" s="38" t="s">
        <v>1283</v>
      </c>
      <c r="F2789" s="38" t="s">
        <v>1284</v>
      </c>
    </row>
    <row r="2790" spans="1:6">
      <c r="A2790" s="44" t="s">
        <v>3935</v>
      </c>
      <c r="B2790" s="44" t="s">
        <v>1341</v>
      </c>
      <c r="C2790" s="44" t="s">
        <v>1330</v>
      </c>
      <c r="D2790" s="44" t="s">
        <v>1282</v>
      </c>
      <c r="E2790" s="38" t="s">
        <v>1283</v>
      </c>
      <c r="F2790" s="38" t="s">
        <v>1284</v>
      </c>
    </row>
    <row r="2791" spans="1:6">
      <c r="A2791" s="44" t="s">
        <v>3936</v>
      </c>
      <c r="B2791" s="44" t="s">
        <v>1411</v>
      </c>
      <c r="C2791" s="44" t="s">
        <v>1392</v>
      </c>
      <c r="D2791" s="44" t="s">
        <v>1288</v>
      </c>
      <c r="E2791" s="38" t="s">
        <v>1289</v>
      </c>
      <c r="F2791" s="38" t="s">
        <v>1290</v>
      </c>
    </row>
    <row r="2792" spans="1:6">
      <c r="A2792" s="44" t="s">
        <v>3937</v>
      </c>
      <c r="B2792" s="44" t="s">
        <v>1341</v>
      </c>
      <c r="C2792" s="44" t="s">
        <v>1330</v>
      </c>
      <c r="D2792" s="44" t="s">
        <v>1282</v>
      </c>
      <c r="E2792" s="38" t="s">
        <v>1283</v>
      </c>
      <c r="F2792" s="38" t="s">
        <v>1284</v>
      </c>
    </row>
    <row r="2793" spans="1:6">
      <c r="A2793" s="44" t="s">
        <v>3938</v>
      </c>
      <c r="B2793" s="44" t="s">
        <v>1427</v>
      </c>
      <c r="C2793" s="44" t="s">
        <v>1287</v>
      </c>
      <c r="D2793" s="44" t="s">
        <v>1288</v>
      </c>
      <c r="E2793" s="38" t="s">
        <v>1289</v>
      </c>
      <c r="F2793" s="38" t="s">
        <v>1290</v>
      </c>
    </row>
    <row r="2794" spans="1:6">
      <c r="A2794" s="44" t="s">
        <v>3939</v>
      </c>
      <c r="B2794" s="44" t="s">
        <v>1324</v>
      </c>
      <c r="C2794" s="44" t="s">
        <v>1294</v>
      </c>
      <c r="D2794" s="44" t="s">
        <v>1295</v>
      </c>
      <c r="E2794" s="38" t="s">
        <v>1296</v>
      </c>
      <c r="F2794" s="38" t="s">
        <v>1297</v>
      </c>
    </row>
    <row r="2795" spans="1:6">
      <c r="A2795" s="44" t="s">
        <v>3940</v>
      </c>
      <c r="B2795" s="44" t="s">
        <v>1385</v>
      </c>
      <c r="C2795" s="44" t="s">
        <v>1300</v>
      </c>
      <c r="D2795" s="44" t="s">
        <v>1301</v>
      </c>
      <c r="E2795" s="38" t="s">
        <v>1302</v>
      </c>
      <c r="F2795" s="38" t="s">
        <v>1303</v>
      </c>
    </row>
    <row r="2796" spans="1:6">
      <c r="A2796" s="44" t="s">
        <v>3941</v>
      </c>
      <c r="B2796" s="44" t="s">
        <v>1293</v>
      </c>
      <c r="C2796" s="44" t="s">
        <v>1294</v>
      </c>
      <c r="D2796" s="44" t="s">
        <v>1295</v>
      </c>
      <c r="E2796" s="38" t="s">
        <v>1296</v>
      </c>
      <c r="F2796" s="38" t="s">
        <v>1297</v>
      </c>
    </row>
    <row r="2797" spans="1:6">
      <c r="A2797" s="44" t="s">
        <v>3942</v>
      </c>
      <c r="B2797" s="44" t="s">
        <v>1345</v>
      </c>
      <c r="C2797" s="44" t="s">
        <v>1305</v>
      </c>
      <c r="D2797" s="44" t="s">
        <v>1306</v>
      </c>
      <c r="E2797" s="38" t="s">
        <v>1307</v>
      </c>
      <c r="F2797" s="38" t="s">
        <v>1308</v>
      </c>
    </row>
    <row r="2798" spans="1:6">
      <c r="A2798" s="44" t="s">
        <v>3943</v>
      </c>
      <c r="B2798" s="44" t="s">
        <v>1388</v>
      </c>
      <c r="C2798" s="44" t="s">
        <v>1389</v>
      </c>
      <c r="D2798" s="44" t="s">
        <v>1295</v>
      </c>
      <c r="E2798" s="38" t="s">
        <v>1296</v>
      </c>
      <c r="F2798" s="38" t="s">
        <v>1297</v>
      </c>
    </row>
    <row r="2799" spans="1:6">
      <c r="A2799" s="44" t="s">
        <v>1339</v>
      </c>
      <c r="B2799" s="44" t="s">
        <v>1339</v>
      </c>
      <c r="C2799" s="44" t="s">
        <v>1281</v>
      </c>
      <c r="D2799" s="44" t="s">
        <v>1282</v>
      </c>
      <c r="E2799" s="38" t="s">
        <v>1283</v>
      </c>
      <c r="F2799" s="38" t="s">
        <v>1284</v>
      </c>
    </row>
    <row r="2800" spans="1:6">
      <c r="A2800" s="44" t="s">
        <v>3944</v>
      </c>
      <c r="B2800" s="44" t="s">
        <v>1416</v>
      </c>
      <c r="C2800" s="44" t="s">
        <v>1327</v>
      </c>
      <c r="D2800" s="44" t="s">
        <v>1288</v>
      </c>
      <c r="E2800" s="38" t="s">
        <v>1289</v>
      </c>
      <c r="F2800" s="38" t="s">
        <v>1290</v>
      </c>
    </row>
    <row r="2801" spans="1:6">
      <c r="A2801" s="44" t="s">
        <v>3945</v>
      </c>
      <c r="B2801" s="44" t="s">
        <v>1315</v>
      </c>
      <c r="C2801" s="44" t="s">
        <v>1316</v>
      </c>
      <c r="D2801" s="44" t="s">
        <v>1317</v>
      </c>
      <c r="E2801" s="38" t="s">
        <v>1318</v>
      </c>
      <c r="F2801" s="38" t="s">
        <v>1319</v>
      </c>
    </row>
    <row r="2802" spans="1:6">
      <c r="A2802" s="44" t="s">
        <v>3946</v>
      </c>
      <c r="B2802" s="44" t="s">
        <v>1517</v>
      </c>
      <c r="C2802" s="44" t="s">
        <v>1334</v>
      </c>
      <c r="D2802" s="44" t="s">
        <v>1295</v>
      </c>
      <c r="E2802" s="38" t="s">
        <v>1296</v>
      </c>
      <c r="F2802" s="38" t="s">
        <v>1297</v>
      </c>
    </row>
    <row r="2803" spans="1:6">
      <c r="A2803" s="44" t="s">
        <v>3947</v>
      </c>
      <c r="B2803" s="44" t="s">
        <v>1329</v>
      </c>
      <c r="C2803" s="44" t="s">
        <v>1330</v>
      </c>
      <c r="D2803" s="44" t="s">
        <v>1282</v>
      </c>
      <c r="E2803" s="38" t="s">
        <v>1283</v>
      </c>
      <c r="F2803" s="38" t="s">
        <v>1284</v>
      </c>
    </row>
    <row r="2804" spans="1:6">
      <c r="A2804" s="44" t="s">
        <v>3948</v>
      </c>
      <c r="B2804" s="44" t="s">
        <v>1427</v>
      </c>
      <c r="C2804" s="44" t="s">
        <v>1287</v>
      </c>
      <c r="D2804" s="44" t="s">
        <v>1288</v>
      </c>
      <c r="E2804" s="38" t="s">
        <v>1289</v>
      </c>
      <c r="F2804" s="38" t="s">
        <v>1290</v>
      </c>
    </row>
    <row r="2805" spans="1:6">
      <c r="A2805" s="44" t="s">
        <v>3949</v>
      </c>
      <c r="B2805" s="44" t="s">
        <v>1427</v>
      </c>
      <c r="C2805" s="44" t="s">
        <v>1287</v>
      </c>
      <c r="D2805" s="44" t="s">
        <v>1288</v>
      </c>
      <c r="E2805" s="38" t="s">
        <v>1289</v>
      </c>
      <c r="F2805" s="38" t="s">
        <v>1290</v>
      </c>
    </row>
    <row r="2806" spans="1:6">
      <c r="A2806" s="44" t="s">
        <v>3950</v>
      </c>
      <c r="B2806" s="44" t="s">
        <v>1565</v>
      </c>
      <c r="C2806" s="44" t="s">
        <v>1305</v>
      </c>
      <c r="D2806" s="44" t="s">
        <v>1306</v>
      </c>
      <c r="E2806" s="38" t="s">
        <v>1307</v>
      </c>
      <c r="F2806" s="38" t="s">
        <v>1308</v>
      </c>
    </row>
    <row r="2807" spans="1:6">
      <c r="A2807" s="44" t="s">
        <v>3951</v>
      </c>
      <c r="B2807" s="44" t="s">
        <v>1437</v>
      </c>
      <c r="C2807" s="44" t="s">
        <v>1392</v>
      </c>
      <c r="D2807" s="44" t="s">
        <v>1288</v>
      </c>
      <c r="E2807" s="38" t="s">
        <v>1289</v>
      </c>
      <c r="F2807" s="38" t="s">
        <v>1290</v>
      </c>
    </row>
    <row r="2808" spans="1:6">
      <c r="A2808" s="44" t="s">
        <v>3952</v>
      </c>
      <c r="B2808" s="44" t="s">
        <v>1341</v>
      </c>
      <c r="C2808" s="44" t="s">
        <v>1330</v>
      </c>
      <c r="D2808" s="44" t="s">
        <v>1282</v>
      </c>
      <c r="E2808" s="38" t="s">
        <v>1283</v>
      </c>
      <c r="F2808" s="38" t="s">
        <v>1284</v>
      </c>
    </row>
    <row r="2809" spans="1:6">
      <c r="A2809" s="44" t="s">
        <v>3953</v>
      </c>
      <c r="B2809" s="44" t="s">
        <v>1437</v>
      </c>
      <c r="C2809" s="44" t="s">
        <v>1392</v>
      </c>
      <c r="D2809" s="44" t="s">
        <v>1288</v>
      </c>
      <c r="E2809" s="38" t="s">
        <v>1289</v>
      </c>
      <c r="F2809" s="38" t="s">
        <v>1290</v>
      </c>
    </row>
    <row r="2810" spans="1:6">
      <c r="A2810" s="44" t="s">
        <v>3954</v>
      </c>
      <c r="B2810" s="44" t="s">
        <v>1610</v>
      </c>
      <c r="C2810" s="44" t="s">
        <v>1300</v>
      </c>
      <c r="D2810" s="44" t="s">
        <v>1301</v>
      </c>
      <c r="E2810" s="38" t="s">
        <v>1302</v>
      </c>
      <c r="F2810" s="38" t="s">
        <v>1303</v>
      </c>
    </row>
    <row r="2811" spans="1:6">
      <c r="A2811" s="44" t="s">
        <v>3955</v>
      </c>
      <c r="B2811" s="44" t="s">
        <v>1076</v>
      </c>
      <c r="C2811" s="44" t="s">
        <v>1305</v>
      </c>
      <c r="D2811" s="44" t="s">
        <v>1306</v>
      </c>
      <c r="E2811" s="38" t="s">
        <v>1307</v>
      </c>
      <c r="F2811" s="38" t="s">
        <v>1308</v>
      </c>
    </row>
    <row r="2812" spans="1:6">
      <c r="A2812" s="44" t="s">
        <v>3956</v>
      </c>
      <c r="B2812" s="44" t="s">
        <v>1076</v>
      </c>
      <c r="C2812" s="44" t="s">
        <v>1305</v>
      </c>
      <c r="D2812" s="44" t="s">
        <v>1306</v>
      </c>
      <c r="E2812" s="38" t="s">
        <v>1307</v>
      </c>
      <c r="F2812" s="38" t="s">
        <v>1308</v>
      </c>
    </row>
    <row r="2813" spans="1:6">
      <c r="A2813" s="44" t="s">
        <v>3957</v>
      </c>
      <c r="B2813" s="44" t="s">
        <v>1416</v>
      </c>
      <c r="C2813" s="44" t="s">
        <v>1327</v>
      </c>
      <c r="D2813" s="44" t="s">
        <v>1288</v>
      </c>
      <c r="E2813" s="38" t="s">
        <v>1289</v>
      </c>
      <c r="F2813" s="38" t="s">
        <v>1290</v>
      </c>
    </row>
    <row r="2814" spans="1:6">
      <c r="A2814" s="44" t="s">
        <v>3958</v>
      </c>
      <c r="B2814" s="44" t="s">
        <v>1385</v>
      </c>
      <c r="C2814" s="44" t="s">
        <v>1300</v>
      </c>
      <c r="D2814" s="44" t="s">
        <v>1301</v>
      </c>
      <c r="E2814" s="38" t="s">
        <v>1302</v>
      </c>
      <c r="F2814" s="38" t="s">
        <v>1303</v>
      </c>
    </row>
    <row r="2815" spans="1:6">
      <c r="A2815" s="44" t="s">
        <v>3959</v>
      </c>
      <c r="B2815" s="44" t="s">
        <v>1343</v>
      </c>
      <c r="C2815" s="44" t="s">
        <v>1334</v>
      </c>
      <c r="D2815" s="44" t="s">
        <v>1295</v>
      </c>
      <c r="E2815" s="38" t="s">
        <v>1296</v>
      </c>
      <c r="F2815" s="38" t="s">
        <v>1297</v>
      </c>
    </row>
    <row r="2816" spans="1:6">
      <c r="A2816" s="44" t="s">
        <v>3960</v>
      </c>
      <c r="B2816" s="44" t="s">
        <v>1382</v>
      </c>
      <c r="C2816" s="44" t="s">
        <v>1311</v>
      </c>
      <c r="D2816" s="44" t="s">
        <v>1301</v>
      </c>
      <c r="E2816" s="38" t="s">
        <v>1302</v>
      </c>
      <c r="F2816" s="38" t="s">
        <v>1303</v>
      </c>
    </row>
    <row r="2817" spans="1:6">
      <c r="A2817" s="44" t="s">
        <v>3961</v>
      </c>
      <c r="B2817" s="44" t="s">
        <v>1293</v>
      </c>
      <c r="C2817" s="44" t="s">
        <v>1294</v>
      </c>
      <c r="D2817" s="44" t="s">
        <v>1295</v>
      </c>
      <c r="E2817" s="38" t="s">
        <v>1296</v>
      </c>
      <c r="F2817" s="38" t="s">
        <v>1297</v>
      </c>
    </row>
    <row r="2818" spans="1:6">
      <c r="A2818" s="44" t="s">
        <v>3962</v>
      </c>
      <c r="B2818" s="44" t="s">
        <v>1437</v>
      </c>
      <c r="C2818" s="44" t="s">
        <v>1392</v>
      </c>
      <c r="D2818" s="44" t="s">
        <v>1288</v>
      </c>
      <c r="E2818" s="38" t="s">
        <v>1289</v>
      </c>
      <c r="F2818" s="38" t="s">
        <v>1290</v>
      </c>
    </row>
    <row r="2819" spans="1:6">
      <c r="A2819" s="44" t="s">
        <v>3963</v>
      </c>
      <c r="B2819" s="44" t="s">
        <v>1395</v>
      </c>
      <c r="C2819" s="44" t="s">
        <v>1305</v>
      </c>
      <c r="D2819" s="44" t="s">
        <v>1306</v>
      </c>
      <c r="E2819" s="38" t="s">
        <v>1307</v>
      </c>
      <c r="F2819" s="38" t="s">
        <v>1308</v>
      </c>
    </row>
    <row r="2820" spans="1:6">
      <c r="A2820" s="44" t="s">
        <v>3964</v>
      </c>
      <c r="B2820" s="44" t="s">
        <v>1299</v>
      </c>
      <c r="C2820" s="44" t="s">
        <v>1300</v>
      </c>
      <c r="D2820" s="44" t="s">
        <v>1301</v>
      </c>
      <c r="E2820" s="38" t="s">
        <v>1302</v>
      </c>
      <c r="F2820" s="38" t="s">
        <v>1303</v>
      </c>
    </row>
    <row r="2821" spans="1:6">
      <c r="A2821" s="44" t="s">
        <v>3965</v>
      </c>
      <c r="B2821" s="44" t="s">
        <v>1442</v>
      </c>
      <c r="C2821" s="44" t="s">
        <v>1281</v>
      </c>
      <c r="D2821" s="44" t="s">
        <v>1282</v>
      </c>
      <c r="E2821" s="38" t="s">
        <v>1283</v>
      </c>
      <c r="F2821" s="38" t="s">
        <v>1284</v>
      </c>
    </row>
    <row r="2822" spans="1:6">
      <c r="A2822" s="44" t="s">
        <v>3966</v>
      </c>
      <c r="B2822" s="44" t="s">
        <v>1493</v>
      </c>
      <c r="C2822" s="44" t="s">
        <v>1287</v>
      </c>
      <c r="D2822" s="44" t="s">
        <v>1288</v>
      </c>
      <c r="E2822" s="38" t="s">
        <v>1289</v>
      </c>
      <c r="F2822" s="38" t="s">
        <v>1290</v>
      </c>
    </row>
    <row r="2823" spans="1:6">
      <c r="A2823" s="44" t="s">
        <v>3967</v>
      </c>
      <c r="B2823" s="44" t="s">
        <v>1366</v>
      </c>
      <c r="C2823" s="44" t="s">
        <v>1327</v>
      </c>
      <c r="D2823" s="44" t="s">
        <v>1288</v>
      </c>
      <c r="E2823" s="38" t="s">
        <v>1289</v>
      </c>
      <c r="F2823" s="38" t="s">
        <v>1290</v>
      </c>
    </row>
    <row r="2824" spans="1:6">
      <c r="A2824" s="44" t="s">
        <v>3968</v>
      </c>
      <c r="B2824" s="44" t="s">
        <v>1405</v>
      </c>
      <c r="C2824" s="44" t="s">
        <v>1294</v>
      </c>
      <c r="D2824" s="44" t="s">
        <v>1295</v>
      </c>
      <c r="E2824" s="38" t="s">
        <v>1296</v>
      </c>
      <c r="F2824" s="38" t="s">
        <v>1297</v>
      </c>
    </row>
    <row r="2825" spans="1:6">
      <c r="A2825" s="44" t="s">
        <v>3969</v>
      </c>
      <c r="B2825" s="44" t="s">
        <v>1405</v>
      </c>
      <c r="C2825" s="44" t="s">
        <v>1294</v>
      </c>
      <c r="D2825" s="44" t="s">
        <v>1295</v>
      </c>
      <c r="E2825" s="38" t="s">
        <v>1296</v>
      </c>
      <c r="F2825" s="38" t="s">
        <v>1297</v>
      </c>
    </row>
    <row r="2826" spans="1:6">
      <c r="A2826" s="44" t="s">
        <v>1262</v>
      </c>
      <c r="B2826" s="44" t="s">
        <v>1497</v>
      </c>
      <c r="C2826" s="44" t="s">
        <v>1311</v>
      </c>
      <c r="D2826" s="44" t="s">
        <v>1301</v>
      </c>
      <c r="E2826" s="38" t="s">
        <v>1302</v>
      </c>
      <c r="F2826" s="38" t="s">
        <v>1303</v>
      </c>
    </row>
    <row r="2827" spans="1:6">
      <c r="A2827" s="44" t="s">
        <v>3970</v>
      </c>
      <c r="B2827" s="44" t="s">
        <v>1497</v>
      </c>
      <c r="C2827" s="44" t="s">
        <v>1311</v>
      </c>
      <c r="D2827" s="44" t="s">
        <v>1301</v>
      </c>
      <c r="E2827" s="38" t="s">
        <v>1302</v>
      </c>
      <c r="F2827" s="38" t="s">
        <v>1303</v>
      </c>
    </row>
    <row r="2828" spans="1:6">
      <c r="A2828" s="44" t="s">
        <v>3971</v>
      </c>
      <c r="B2828" s="44" t="s">
        <v>1610</v>
      </c>
      <c r="C2828" s="44" t="s">
        <v>1300</v>
      </c>
      <c r="D2828" s="44" t="s">
        <v>1301</v>
      </c>
      <c r="E2828" s="38" t="s">
        <v>1302</v>
      </c>
      <c r="F2828" s="38" t="s">
        <v>1303</v>
      </c>
    </row>
    <row r="2829" spans="1:6">
      <c r="A2829" s="44" t="s">
        <v>1265</v>
      </c>
      <c r="B2829" s="44" t="s">
        <v>1385</v>
      </c>
      <c r="C2829" s="44" t="s">
        <v>1300</v>
      </c>
      <c r="D2829" s="44" t="s">
        <v>1301</v>
      </c>
      <c r="E2829" s="38" t="s">
        <v>1302</v>
      </c>
      <c r="F2829" s="38" t="s">
        <v>1303</v>
      </c>
    </row>
    <row r="2830" spans="1:6">
      <c r="A2830" s="44" t="s">
        <v>1385</v>
      </c>
      <c r="B2830" s="44" t="s">
        <v>1385</v>
      </c>
      <c r="C2830" s="44" t="s">
        <v>1300</v>
      </c>
      <c r="D2830" s="44" t="s">
        <v>1301</v>
      </c>
      <c r="E2830" s="38" t="s">
        <v>1302</v>
      </c>
      <c r="F2830" s="38" t="s">
        <v>1303</v>
      </c>
    </row>
    <row r="2831" spans="1:6">
      <c r="A2831" s="44" t="s">
        <v>3972</v>
      </c>
      <c r="B2831" s="44" t="s">
        <v>1482</v>
      </c>
      <c r="C2831" s="44" t="s">
        <v>1334</v>
      </c>
      <c r="D2831" s="44" t="s">
        <v>1295</v>
      </c>
      <c r="E2831" s="38" t="s">
        <v>1296</v>
      </c>
      <c r="F2831" s="38" t="s">
        <v>1297</v>
      </c>
    </row>
    <row r="2832" spans="1:6">
      <c r="A2832" s="44" t="s">
        <v>3973</v>
      </c>
      <c r="B2832" s="44" t="s">
        <v>1286</v>
      </c>
      <c r="C2832" s="44" t="s">
        <v>1287</v>
      </c>
      <c r="D2832" s="44" t="s">
        <v>1288</v>
      </c>
      <c r="E2832" s="38" t="s">
        <v>1289</v>
      </c>
      <c r="F2832" s="38" t="s">
        <v>1290</v>
      </c>
    </row>
    <row r="2833" spans="1:6">
      <c r="A2833" s="44" t="s">
        <v>3974</v>
      </c>
      <c r="B2833" s="44" t="s">
        <v>1286</v>
      </c>
      <c r="C2833" s="44" t="s">
        <v>1287</v>
      </c>
      <c r="D2833" s="44" t="s">
        <v>1288</v>
      </c>
      <c r="E2833" s="38" t="s">
        <v>1289</v>
      </c>
      <c r="F2833" s="38" t="s">
        <v>1290</v>
      </c>
    </row>
    <row r="2834" spans="1:6">
      <c r="A2834" s="44" t="s">
        <v>3975</v>
      </c>
      <c r="B2834" s="44" t="s">
        <v>1373</v>
      </c>
      <c r="C2834" s="44" t="s">
        <v>1311</v>
      </c>
      <c r="D2834" s="44" t="s">
        <v>1301</v>
      </c>
      <c r="E2834" s="38" t="s">
        <v>1302</v>
      </c>
      <c r="F2834" s="38" t="s">
        <v>1303</v>
      </c>
    </row>
    <row r="2835" spans="1:6">
      <c r="A2835" s="44" t="s">
        <v>3976</v>
      </c>
      <c r="B2835" s="44" t="s">
        <v>1341</v>
      </c>
      <c r="C2835" s="44" t="s">
        <v>1330</v>
      </c>
      <c r="D2835" s="44" t="s">
        <v>1282</v>
      </c>
      <c r="E2835" s="38" t="s">
        <v>1283</v>
      </c>
      <c r="F2835" s="38" t="s">
        <v>1284</v>
      </c>
    </row>
    <row r="2836" spans="1:6">
      <c r="A2836" s="44" t="s">
        <v>3977</v>
      </c>
      <c r="B2836" s="44" t="s">
        <v>1388</v>
      </c>
      <c r="C2836" s="44" t="s">
        <v>1389</v>
      </c>
      <c r="D2836" s="44" t="s">
        <v>1295</v>
      </c>
      <c r="E2836" s="38" t="s">
        <v>1296</v>
      </c>
      <c r="F2836" s="38" t="s">
        <v>1297</v>
      </c>
    </row>
    <row r="2837" spans="1:6">
      <c r="A2837" s="44" t="s">
        <v>3978</v>
      </c>
      <c r="B2837" s="44" t="s">
        <v>1345</v>
      </c>
      <c r="C2837" s="44" t="s">
        <v>1305</v>
      </c>
      <c r="D2837" s="44" t="s">
        <v>1306</v>
      </c>
      <c r="E2837" s="38" t="s">
        <v>1307</v>
      </c>
      <c r="F2837" s="38" t="s">
        <v>1308</v>
      </c>
    </row>
    <row r="2838" spans="1:6">
      <c r="A2838" s="44" t="s">
        <v>3979</v>
      </c>
      <c r="B2838" s="44" t="s">
        <v>1385</v>
      </c>
      <c r="C2838" s="44" t="s">
        <v>1300</v>
      </c>
      <c r="D2838" s="44" t="s">
        <v>1301</v>
      </c>
      <c r="E2838" s="38" t="s">
        <v>1302</v>
      </c>
      <c r="F2838" s="38" t="s">
        <v>1303</v>
      </c>
    </row>
    <row r="2839" spans="1:6">
      <c r="A2839" s="44" t="s">
        <v>3980</v>
      </c>
      <c r="B2839" s="44" t="s">
        <v>1459</v>
      </c>
      <c r="C2839" s="44" t="s">
        <v>1281</v>
      </c>
      <c r="D2839" s="44" t="s">
        <v>1282</v>
      </c>
      <c r="E2839" s="38" t="s">
        <v>1283</v>
      </c>
      <c r="F2839" s="38" t="s">
        <v>1284</v>
      </c>
    </row>
    <row r="2840" spans="1:6">
      <c r="A2840" s="44" t="s">
        <v>3981</v>
      </c>
      <c r="B2840" s="44" t="s">
        <v>1459</v>
      </c>
      <c r="C2840" s="44" t="s">
        <v>1281</v>
      </c>
      <c r="D2840" s="44" t="s">
        <v>1282</v>
      </c>
      <c r="E2840" s="38" t="s">
        <v>1283</v>
      </c>
      <c r="F2840" s="38" t="s">
        <v>1284</v>
      </c>
    </row>
    <row r="2841" spans="1:6">
      <c r="A2841" s="44" t="s">
        <v>3982</v>
      </c>
      <c r="B2841" s="44" t="s">
        <v>1519</v>
      </c>
      <c r="C2841" s="44" t="s">
        <v>1327</v>
      </c>
      <c r="D2841" s="44" t="s">
        <v>1288</v>
      </c>
      <c r="E2841" s="38" t="s">
        <v>1289</v>
      </c>
      <c r="F2841" s="38" t="s">
        <v>1290</v>
      </c>
    </row>
    <row r="2842" spans="1:6">
      <c r="A2842" s="44" t="s">
        <v>3983</v>
      </c>
      <c r="B2842" s="44" t="s">
        <v>1339</v>
      </c>
      <c r="C2842" s="44" t="s">
        <v>1281</v>
      </c>
      <c r="D2842" s="44" t="s">
        <v>1282</v>
      </c>
      <c r="E2842" s="38" t="s">
        <v>1283</v>
      </c>
      <c r="F2842" s="38" t="s">
        <v>1284</v>
      </c>
    </row>
    <row r="2843" spans="1:6">
      <c r="A2843" s="44" t="s">
        <v>3984</v>
      </c>
      <c r="B2843" s="44" t="s">
        <v>1339</v>
      </c>
      <c r="C2843" s="44" t="s">
        <v>1281</v>
      </c>
      <c r="D2843" s="44" t="s">
        <v>1282</v>
      </c>
      <c r="E2843" s="38" t="s">
        <v>1283</v>
      </c>
      <c r="F2843" s="38" t="s">
        <v>1284</v>
      </c>
    </row>
    <row r="2844" spans="1:6">
      <c r="A2844" s="44" t="s">
        <v>3985</v>
      </c>
      <c r="B2844" s="44" t="s">
        <v>1712</v>
      </c>
      <c r="C2844" s="44" t="s">
        <v>1322</v>
      </c>
      <c r="D2844" s="44" t="s">
        <v>1306</v>
      </c>
      <c r="E2844" s="38" t="s">
        <v>1307</v>
      </c>
      <c r="F2844" s="38" t="s">
        <v>1308</v>
      </c>
    </row>
    <row r="2845" spans="1:6">
      <c r="A2845" s="44" t="s">
        <v>3986</v>
      </c>
      <c r="B2845" s="44" t="s">
        <v>1712</v>
      </c>
      <c r="C2845" s="44" t="s">
        <v>1322</v>
      </c>
      <c r="D2845" s="44" t="s">
        <v>1306</v>
      </c>
      <c r="E2845" s="38" t="s">
        <v>1307</v>
      </c>
      <c r="F2845" s="38" t="s">
        <v>1308</v>
      </c>
    </row>
    <row r="2846" spans="1:6">
      <c r="A2846" s="44" t="s">
        <v>3987</v>
      </c>
      <c r="B2846" s="44" t="s">
        <v>1315</v>
      </c>
      <c r="C2846" s="44" t="s">
        <v>1316</v>
      </c>
      <c r="D2846" s="44" t="s">
        <v>1317</v>
      </c>
      <c r="E2846" s="38" t="s">
        <v>1318</v>
      </c>
      <c r="F2846" s="38" t="s">
        <v>1319</v>
      </c>
    </row>
    <row r="2847" spans="1:6">
      <c r="A2847" s="44" t="s">
        <v>3988</v>
      </c>
      <c r="B2847" s="44" t="s">
        <v>1627</v>
      </c>
      <c r="C2847" s="44" t="s">
        <v>1316</v>
      </c>
      <c r="D2847" s="44" t="s">
        <v>1317</v>
      </c>
      <c r="E2847" s="38" t="s">
        <v>1318</v>
      </c>
      <c r="F2847" s="38" t="s">
        <v>1319</v>
      </c>
    </row>
    <row r="2848" spans="1:6">
      <c r="A2848" s="44" t="s">
        <v>3989</v>
      </c>
      <c r="B2848" s="44" t="s">
        <v>1357</v>
      </c>
      <c r="C2848" s="44" t="s">
        <v>1348</v>
      </c>
      <c r="D2848" s="44" t="s">
        <v>1295</v>
      </c>
      <c r="E2848" s="38" t="s">
        <v>1296</v>
      </c>
      <c r="F2848" s="38" t="s">
        <v>1297</v>
      </c>
    </row>
    <row r="2849" spans="1:6">
      <c r="A2849" s="44" t="s">
        <v>3990</v>
      </c>
      <c r="B2849" s="44" t="s">
        <v>1343</v>
      </c>
      <c r="C2849" s="44" t="s">
        <v>1334</v>
      </c>
      <c r="D2849" s="44" t="s">
        <v>1295</v>
      </c>
      <c r="E2849" s="38" t="s">
        <v>1296</v>
      </c>
      <c r="F2849" s="38" t="s">
        <v>1297</v>
      </c>
    </row>
    <row r="2850" spans="1:6">
      <c r="A2850" s="44" t="s">
        <v>3991</v>
      </c>
      <c r="B2850" s="44" t="s">
        <v>1416</v>
      </c>
      <c r="C2850" s="44" t="s">
        <v>1327</v>
      </c>
      <c r="D2850" s="44" t="s">
        <v>1288</v>
      </c>
      <c r="E2850" s="38" t="s">
        <v>1289</v>
      </c>
      <c r="F2850" s="38" t="s">
        <v>1290</v>
      </c>
    </row>
    <row r="2851" spans="1:6">
      <c r="A2851" s="44" t="s">
        <v>3992</v>
      </c>
      <c r="B2851" s="44" t="s">
        <v>1585</v>
      </c>
      <c r="C2851" s="44" t="s">
        <v>1322</v>
      </c>
      <c r="D2851" s="44" t="s">
        <v>1306</v>
      </c>
      <c r="E2851" s="38" t="s">
        <v>1307</v>
      </c>
      <c r="F2851" s="38" t="s">
        <v>1308</v>
      </c>
    </row>
    <row r="2852" spans="1:6">
      <c r="A2852" s="44" t="s">
        <v>3993</v>
      </c>
      <c r="B2852" s="44" t="s">
        <v>1280</v>
      </c>
      <c r="C2852" s="44" t="s">
        <v>1281</v>
      </c>
      <c r="D2852" s="44" t="s">
        <v>1282</v>
      </c>
      <c r="E2852" s="38" t="s">
        <v>1283</v>
      </c>
      <c r="F2852" s="38" t="s">
        <v>1284</v>
      </c>
    </row>
    <row r="2853" spans="1:6">
      <c r="A2853" s="44" t="s">
        <v>3994</v>
      </c>
      <c r="B2853" s="44" t="s">
        <v>1405</v>
      </c>
      <c r="C2853" s="44" t="s">
        <v>1294</v>
      </c>
      <c r="D2853" s="44" t="s">
        <v>1295</v>
      </c>
      <c r="E2853" s="38" t="s">
        <v>1296</v>
      </c>
      <c r="F2853" s="38" t="s">
        <v>1297</v>
      </c>
    </row>
    <row r="2854" spans="1:6">
      <c r="A2854" s="44" t="s">
        <v>3995</v>
      </c>
      <c r="B2854" s="44" t="s">
        <v>1313</v>
      </c>
      <c r="C2854" s="44" t="s">
        <v>1305</v>
      </c>
      <c r="D2854" s="44" t="s">
        <v>1306</v>
      </c>
      <c r="E2854" s="38" t="s">
        <v>1307</v>
      </c>
      <c r="F2854" s="38" t="s">
        <v>1308</v>
      </c>
    </row>
    <row r="2855" spans="1:6">
      <c r="A2855" s="44" t="s">
        <v>3996</v>
      </c>
      <c r="B2855" s="44" t="s">
        <v>1382</v>
      </c>
      <c r="C2855" s="44" t="s">
        <v>1311</v>
      </c>
      <c r="D2855" s="44" t="s">
        <v>1301</v>
      </c>
      <c r="E2855" s="38" t="s">
        <v>1302</v>
      </c>
      <c r="F2855" s="38" t="s">
        <v>1303</v>
      </c>
    </row>
    <row r="2856" spans="1:6">
      <c r="A2856" s="44" t="s">
        <v>3997</v>
      </c>
      <c r="B2856" s="44" t="s">
        <v>1329</v>
      </c>
      <c r="C2856" s="44" t="s">
        <v>1330</v>
      </c>
      <c r="D2856" s="44" t="s">
        <v>1282</v>
      </c>
      <c r="E2856" s="38" t="s">
        <v>1283</v>
      </c>
      <c r="F2856" s="38" t="s">
        <v>1284</v>
      </c>
    </row>
    <row r="2857" spans="1:6">
      <c r="A2857" s="44" t="s">
        <v>3998</v>
      </c>
      <c r="B2857" s="44" t="s">
        <v>1076</v>
      </c>
      <c r="C2857" s="44" t="s">
        <v>1305</v>
      </c>
      <c r="D2857" s="44" t="s">
        <v>1306</v>
      </c>
      <c r="E2857" s="38" t="s">
        <v>1307</v>
      </c>
      <c r="F2857" s="38" t="s">
        <v>1308</v>
      </c>
    </row>
    <row r="2858" spans="1:6">
      <c r="A2858" s="44" t="s">
        <v>3999</v>
      </c>
      <c r="B2858" s="44" t="s">
        <v>1076</v>
      </c>
      <c r="C2858" s="44" t="s">
        <v>1305</v>
      </c>
      <c r="D2858" s="44" t="s">
        <v>1306</v>
      </c>
      <c r="E2858" s="38" t="s">
        <v>1307</v>
      </c>
      <c r="F2858" s="38" t="s">
        <v>1308</v>
      </c>
    </row>
    <row r="2859" spans="1:6">
      <c r="A2859" s="44" t="s">
        <v>1267</v>
      </c>
      <c r="B2859" s="44" t="s">
        <v>1457</v>
      </c>
      <c r="C2859" s="44" t="s">
        <v>1330</v>
      </c>
      <c r="D2859" s="44" t="s">
        <v>1282</v>
      </c>
      <c r="E2859" s="38" t="s">
        <v>1283</v>
      </c>
      <c r="F2859" s="38" t="s">
        <v>1284</v>
      </c>
    </row>
    <row r="2860" spans="1:6">
      <c r="A2860" s="44" t="s">
        <v>4000</v>
      </c>
      <c r="B2860" s="44" t="s">
        <v>1457</v>
      </c>
      <c r="C2860" s="44" t="s">
        <v>1330</v>
      </c>
      <c r="D2860" s="44" t="s">
        <v>1282</v>
      </c>
      <c r="E2860" s="38" t="s">
        <v>1283</v>
      </c>
      <c r="F2860" s="38" t="s">
        <v>1284</v>
      </c>
    </row>
    <row r="2861" spans="1:6">
      <c r="A2861" s="44" t="s">
        <v>4001</v>
      </c>
      <c r="B2861" s="44" t="s">
        <v>1457</v>
      </c>
      <c r="C2861" s="44" t="s">
        <v>1330</v>
      </c>
      <c r="D2861" s="44" t="s">
        <v>1282</v>
      </c>
      <c r="E2861" s="38" t="s">
        <v>1283</v>
      </c>
      <c r="F2861" s="38" t="s">
        <v>1284</v>
      </c>
    </row>
    <row r="2862" spans="1:6">
      <c r="A2862" s="44" t="s">
        <v>1357</v>
      </c>
      <c r="B2862" s="44" t="s">
        <v>1357</v>
      </c>
      <c r="C2862" s="44" t="s">
        <v>1348</v>
      </c>
      <c r="D2862" s="44" t="s">
        <v>1295</v>
      </c>
      <c r="E2862" s="38" t="s">
        <v>1296</v>
      </c>
      <c r="F2862" s="38" t="s">
        <v>1297</v>
      </c>
    </row>
    <row r="2863" spans="1:6">
      <c r="A2863" s="44" t="s">
        <v>4002</v>
      </c>
      <c r="B2863" s="44" t="s">
        <v>1324</v>
      </c>
      <c r="C2863" s="44" t="s">
        <v>1294</v>
      </c>
      <c r="D2863" s="44" t="s">
        <v>1295</v>
      </c>
      <c r="E2863" s="38" t="s">
        <v>1296</v>
      </c>
      <c r="F2863" s="38" t="s">
        <v>1297</v>
      </c>
    </row>
    <row r="2864" spans="1:6">
      <c r="A2864" s="44" t="s">
        <v>4003</v>
      </c>
      <c r="B2864" s="44" t="s">
        <v>1341</v>
      </c>
      <c r="C2864" s="44" t="s">
        <v>1330</v>
      </c>
      <c r="D2864" s="44" t="s">
        <v>1282</v>
      </c>
      <c r="E2864" s="38" t="s">
        <v>1283</v>
      </c>
      <c r="F2864" s="38" t="s">
        <v>1284</v>
      </c>
    </row>
    <row r="2865" spans="1:6">
      <c r="A2865" s="44" t="s">
        <v>4004</v>
      </c>
      <c r="B2865" s="44" t="s">
        <v>1612</v>
      </c>
      <c r="C2865" s="44" t="s">
        <v>1294</v>
      </c>
      <c r="D2865" s="44" t="s">
        <v>1295</v>
      </c>
      <c r="E2865" s="38" t="s">
        <v>1296</v>
      </c>
      <c r="F2865" s="38" t="s">
        <v>1297</v>
      </c>
    </row>
    <row r="2866" spans="1:6">
      <c r="A2866" s="44" t="s">
        <v>4005</v>
      </c>
      <c r="B2866" s="44" t="s">
        <v>1454</v>
      </c>
      <c r="C2866" s="44" t="s">
        <v>1392</v>
      </c>
      <c r="D2866" s="44" t="s">
        <v>1288</v>
      </c>
      <c r="E2866" s="38" t="s">
        <v>1289</v>
      </c>
      <c r="F2866" s="38" t="s">
        <v>1290</v>
      </c>
    </row>
    <row r="2867" spans="1:6">
      <c r="A2867" s="44" t="s">
        <v>4006</v>
      </c>
      <c r="B2867" s="44" t="s">
        <v>1508</v>
      </c>
      <c r="C2867" s="44" t="s">
        <v>1327</v>
      </c>
      <c r="D2867" s="44" t="s">
        <v>1288</v>
      </c>
      <c r="E2867" s="38" t="s">
        <v>1289</v>
      </c>
      <c r="F2867" s="38" t="s">
        <v>1290</v>
      </c>
    </row>
    <row r="2868" spans="1:6">
      <c r="A2868" s="44" t="s">
        <v>4007</v>
      </c>
      <c r="B2868" s="44" t="s">
        <v>1397</v>
      </c>
      <c r="C2868" s="44" t="s">
        <v>1300</v>
      </c>
      <c r="D2868" s="44" t="s">
        <v>1301</v>
      </c>
      <c r="E2868" s="38" t="s">
        <v>1302</v>
      </c>
      <c r="F2868" s="38" t="s">
        <v>1303</v>
      </c>
    </row>
    <row r="2869" spans="1:6">
      <c r="A2869" s="44" t="s">
        <v>4008</v>
      </c>
      <c r="B2869" s="44" t="s">
        <v>1680</v>
      </c>
      <c r="C2869" s="44" t="s">
        <v>1294</v>
      </c>
      <c r="D2869" s="44" t="s">
        <v>1295</v>
      </c>
      <c r="E2869" s="38" t="s">
        <v>1296</v>
      </c>
      <c r="F2869" s="38" t="s">
        <v>1297</v>
      </c>
    </row>
    <row r="2870" spans="1:6">
      <c r="A2870" s="44" t="s">
        <v>4009</v>
      </c>
      <c r="B2870" s="44" t="s">
        <v>1391</v>
      </c>
      <c r="C2870" s="44" t="s">
        <v>1392</v>
      </c>
      <c r="D2870" s="44" t="s">
        <v>1288</v>
      </c>
      <c r="E2870" s="38" t="s">
        <v>1289</v>
      </c>
      <c r="F2870" s="38" t="s">
        <v>1290</v>
      </c>
    </row>
    <row r="2871" spans="1:6">
      <c r="A2871" s="44" t="s">
        <v>4010</v>
      </c>
      <c r="B2871" s="44" t="s">
        <v>1321</v>
      </c>
      <c r="C2871" s="44" t="s">
        <v>1322</v>
      </c>
      <c r="D2871" s="44" t="s">
        <v>1306</v>
      </c>
      <c r="E2871" s="38" t="s">
        <v>1307</v>
      </c>
      <c r="F2871" s="38" t="s">
        <v>1308</v>
      </c>
    </row>
    <row r="2872" spans="1:6">
      <c r="A2872" s="44" t="s">
        <v>1712</v>
      </c>
      <c r="B2872" s="44" t="s">
        <v>1712</v>
      </c>
      <c r="C2872" s="44" t="s">
        <v>1322</v>
      </c>
      <c r="D2872" s="44" t="s">
        <v>1306</v>
      </c>
      <c r="E2872" s="38" t="s">
        <v>1307</v>
      </c>
      <c r="F2872" s="38" t="s">
        <v>1308</v>
      </c>
    </row>
    <row r="2873" spans="1:6">
      <c r="A2873" s="44" t="s">
        <v>4011</v>
      </c>
      <c r="B2873" s="44" t="s">
        <v>1397</v>
      </c>
      <c r="C2873" s="44" t="s">
        <v>1300</v>
      </c>
      <c r="D2873" s="44" t="s">
        <v>1301</v>
      </c>
      <c r="E2873" s="38" t="s">
        <v>1302</v>
      </c>
      <c r="F2873" s="38" t="s">
        <v>1303</v>
      </c>
    </row>
    <row r="2874" spans="1:6">
      <c r="A2874" s="44" t="s">
        <v>4012</v>
      </c>
      <c r="B2874" s="44" t="s">
        <v>1574</v>
      </c>
      <c r="C2874" s="44" t="s">
        <v>1316</v>
      </c>
      <c r="D2874" s="44" t="s">
        <v>1317</v>
      </c>
      <c r="E2874" s="38" t="s">
        <v>1318</v>
      </c>
      <c r="F2874" s="38" t="s">
        <v>1319</v>
      </c>
    </row>
    <row r="2875" spans="1:6">
      <c r="A2875" s="44" t="s">
        <v>4013</v>
      </c>
      <c r="B2875" s="44" t="s">
        <v>1610</v>
      </c>
      <c r="C2875" s="44" t="s">
        <v>1300</v>
      </c>
      <c r="D2875" s="44" t="s">
        <v>1301</v>
      </c>
      <c r="E2875" s="38" t="s">
        <v>1302</v>
      </c>
      <c r="F2875" s="38" t="s">
        <v>1303</v>
      </c>
    </row>
    <row r="2876" spans="1:6">
      <c r="A2876" s="44" t="s">
        <v>4014</v>
      </c>
      <c r="B2876" s="44" t="s">
        <v>1388</v>
      </c>
      <c r="C2876" s="44" t="s">
        <v>1389</v>
      </c>
      <c r="D2876" s="44" t="s">
        <v>1295</v>
      </c>
      <c r="E2876" s="38" t="s">
        <v>1296</v>
      </c>
      <c r="F2876" s="38" t="s">
        <v>1297</v>
      </c>
    </row>
    <row r="2877" spans="1:6">
      <c r="A2877" s="44" t="s">
        <v>1269</v>
      </c>
      <c r="B2877" s="44" t="s">
        <v>1486</v>
      </c>
      <c r="C2877" s="44" t="s">
        <v>1348</v>
      </c>
      <c r="D2877" s="44" t="s">
        <v>1295</v>
      </c>
      <c r="E2877" s="38" t="s">
        <v>1296</v>
      </c>
      <c r="F2877" s="38" t="s">
        <v>1297</v>
      </c>
    </row>
    <row r="2878" spans="1:6">
      <c r="A2878" s="44" t="s">
        <v>4015</v>
      </c>
      <c r="B2878" s="44" t="s">
        <v>1347</v>
      </c>
      <c r="C2878" s="44" t="s">
        <v>1348</v>
      </c>
      <c r="D2878" s="44" t="s">
        <v>1295</v>
      </c>
      <c r="E2878" s="38" t="s">
        <v>1296</v>
      </c>
      <c r="F2878" s="38" t="s">
        <v>1297</v>
      </c>
    </row>
    <row r="2879" spans="1:6">
      <c r="A2879" s="44" t="s">
        <v>4016</v>
      </c>
      <c r="B2879" s="44" t="s">
        <v>1800</v>
      </c>
      <c r="C2879" s="44" t="s">
        <v>1300</v>
      </c>
      <c r="D2879" s="44" t="s">
        <v>1301</v>
      </c>
      <c r="E2879" s="38" t="s">
        <v>1302</v>
      </c>
      <c r="F2879" s="38" t="s">
        <v>1303</v>
      </c>
    </row>
    <row r="2880" spans="1:6">
      <c r="A2880" s="44" t="s">
        <v>4017</v>
      </c>
      <c r="B2880" s="44" t="s">
        <v>1800</v>
      </c>
      <c r="C2880" s="44" t="s">
        <v>1300</v>
      </c>
      <c r="D2880" s="44" t="s">
        <v>1301</v>
      </c>
      <c r="E2880" s="38" t="s">
        <v>1302</v>
      </c>
      <c r="F2880" s="38" t="s">
        <v>1303</v>
      </c>
    </row>
    <row r="2881" spans="1:6">
      <c r="A2881" s="44" t="s">
        <v>4018</v>
      </c>
      <c r="B2881" s="44" t="s">
        <v>1553</v>
      </c>
      <c r="C2881" s="44" t="s">
        <v>1300</v>
      </c>
      <c r="D2881" s="44" t="s">
        <v>1301</v>
      </c>
      <c r="E2881" s="38" t="s">
        <v>1302</v>
      </c>
      <c r="F2881" s="38" t="s">
        <v>1303</v>
      </c>
    </row>
    <row r="2882" spans="1:6">
      <c r="A2882" s="44" t="s">
        <v>4019</v>
      </c>
      <c r="B2882" s="44" t="s">
        <v>1553</v>
      </c>
      <c r="C2882" s="44" t="s">
        <v>1300</v>
      </c>
      <c r="D2882" s="44" t="s">
        <v>1301</v>
      </c>
      <c r="E2882" s="38" t="s">
        <v>1302</v>
      </c>
      <c r="F2882" s="38" t="s">
        <v>1303</v>
      </c>
    </row>
    <row r="2883" spans="1:6" ht="6" customHeight="1">
      <c r="A2883" s="40" t="s">
        <v>1273</v>
      </c>
      <c r="B2883" s="40" t="s">
        <v>1273</v>
      </c>
      <c r="C2883" s="40" t="s">
        <v>1273</v>
      </c>
      <c r="D2883" s="40" t="s">
        <v>1273</v>
      </c>
      <c r="E2883" s="40" t="s">
        <v>1273</v>
      </c>
      <c r="F2883" s="40" t="s">
        <v>1273</v>
      </c>
    </row>
  </sheetData>
  <sheetProtection algorithmName="SHA-512" hashValue="LUQelTf72gCj6hYEMfbO0xM7JliIghOncQAnvpRwJMovJw1K0D3gx4KXSuQFrrp4tewsnWFdrFqKs9lzJnoX4g==" saltValue="DI3WBCPszeMCt17skrhJyA==" spinCount="100000" sheet="1" objects="1" scenarios="1" autoFilter="0"/>
  <autoFilter ref="A1:F2883" xr:uid="{7AF68ED9-DC13-475C-8AF9-3F814FBB6E8D}"/>
  <sortState xmlns:xlrd2="http://schemas.microsoft.com/office/spreadsheetml/2017/richdata2" ref="A2:F2863">
    <sortCondition ref="A2:A2863"/>
  </sortState>
  <pageMargins left="0.3" right="0.3" top="0.7" bottom="0.7" header="0.3" footer="0.3"/>
  <pageSetup orientation="portrait" horizontalDpi="90" verticalDpi="90" r:id="rId1"/>
  <headerFooter scaleWithDoc="0">
    <oddHeader>&amp;Rpage &amp;P of &amp;N</oddHeader>
    <oddFooter>&amp;LMPFA Financial Mgmt&amp;R&amp;F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4B9DC-423B-46B1-9D5F-1208CA5E6E40}">
  <sheetPr codeName="Sheet3"/>
  <dimension ref="B1:AG25"/>
  <sheetViews>
    <sheetView showGridLines="0" showRowColHeaders="0" showZeros="0" workbookViewId="0">
      <pane xSplit="1" ySplit="7" topLeftCell="B8" activePane="bottomRight" state="frozen"/>
      <selection pane="bottomRight" activeCell="B8" sqref="B8:E8"/>
      <selection pane="bottomLeft"/>
      <selection pane="topRight"/>
    </sheetView>
  </sheetViews>
  <sheetFormatPr defaultColWidth="0" defaultRowHeight="14.45" zeroHeight="1"/>
  <cols>
    <col min="1" max="1" width="0.7109375" customWidth="1"/>
    <col min="2" max="5" width="3.5703125" customWidth="1"/>
    <col min="6" max="8" width="3.5703125" hidden="1" customWidth="1"/>
    <col min="9" max="31" width="3.5703125" customWidth="1"/>
    <col min="32" max="32" width="2.5703125" customWidth="1"/>
    <col min="33" max="33" width="0.7109375" customWidth="1"/>
  </cols>
  <sheetData>
    <row r="1" spans="2:33">
      <c r="B1" t="s">
        <v>19</v>
      </c>
      <c r="AA1" s="112" t="str">
        <f>applicant&amp;CHAR(10)&amp;SystemType&amp;"-"&amp;IUP_status&amp;": "&amp;IUP_ID&amp;CHAR(10)&amp;project_title</f>
        <v>Appleton
CW-Part B: 280758-PS02
Rehab collection, Ph 2</v>
      </c>
      <c r="AB1" s="113"/>
      <c r="AC1" s="113"/>
      <c r="AD1" s="113"/>
      <c r="AE1" s="113"/>
      <c r="AF1" s="113"/>
      <c r="AG1" s="113"/>
    </row>
    <row r="2" spans="2:33">
      <c r="B2" t="s">
        <v>20</v>
      </c>
      <c r="AA2" s="113"/>
      <c r="AB2" s="113"/>
      <c r="AC2" s="113"/>
      <c r="AD2" s="113"/>
      <c r="AE2" s="113"/>
      <c r="AF2" s="113"/>
      <c r="AG2" s="113"/>
    </row>
    <row r="3" spans="2:33" ht="18.600000000000001">
      <c r="B3" s="6" t="s">
        <v>21</v>
      </c>
      <c r="AA3" s="113"/>
      <c r="AB3" s="113"/>
      <c r="AC3" s="113"/>
      <c r="AD3" s="113"/>
      <c r="AE3" s="113"/>
      <c r="AF3" s="113"/>
      <c r="AG3" s="113"/>
    </row>
    <row r="4" spans="2:33"/>
    <row r="5" spans="2:33">
      <c r="B5" s="114" t="s">
        <v>22</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row>
    <row r="6" spans="2:33"/>
    <row r="7" spans="2:33" ht="15.95">
      <c r="B7" s="116" t="s">
        <v>23</v>
      </c>
      <c r="C7" s="116"/>
      <c r="D7" s="116"/>
      <c r="E7" s="117"/>
      <c r="F7" s="116" t="s">
        <v>24</v>
      </c>
      <c r="G7" s="116"/>
      <c r="H7" s="116"/>
      <c r="I7" s="118" t="s">
        <v>25</v>
      </c>
      <c r="J7" s="118"/>
      <c r="K7" s="118"/>
      <c r="L7" s="118"/>
      <c r="M7" s="118"/>
      <c r="N7" s="118"/>
      <c r="O7" s="118"/>
      <c r="P7" s="118"/>
      <c r="Q7" s="118"/>
      <c r="R7" s="118"/>
      <c r="S7" s="118"/>
      <c r="T7" s="118"/>
      <c r="U7" s="118"/>
      <c r="V7" s="118"/>
      <c r="W7" s="118"/>
      <c r="X7" s="118"/>
      <c r="Y7" s="118"/>
      <c r="Z7" s="118"/>
      <c r="AA7" s="118"/>
      <c r="AB7" s="118"/>
      <c r="AC7" s="118"/>
      <c r="AD7" s="118"/>
      <c r="AE7" s="118"/>
      <c r="AF7" s="118"/>
    </row>
    <row r="8" spans="2:33" ht="26.1" customHeight="1">
      <c r="B8" s="109" t="s">
        <v>26</v>
      </c>
      <c r="C8" s="109"/>
      <c r="D8" s="109"/>
      <c r="E8" s="109"/>
      <c r="F8" s="110" t="e" cm="1">
        <f t="array" aca="1" ref="F8" ca="1">_xlfn.TEXTAFTER(CELL("filename",ReadMe!B1),"]")</f>
        <v>#VALUE!</v>
      </c>
      <c r="G8" s="111"/>
      <c r="H8" s="111"/>
      <c r="I8" s="110" t="str">
        <f>ReadMe!B$3</f>
        <v>General Information and Application Process Deadlines</v>
      </c>
      <c r="J8" s="110"/>
      <c r="K8" s="110"/>
      <c r="L8" s="110"/>
      <c r="M8" s="110"/>
      <c r="N8" s="110"/>
      <c r="O8" s="110"/>
      <c r="P8" s="110"/>
      <c r="Q8" s="110"/>
      <c r="R8" s="110"/>
      <c r="S8" s="110"/>
      <c r="T8" s="110"/>
      <c r="U8" s="110"/>
      <c r="V8" s="110"/>
      <c r="W8" s="110"/>
      <c r="X8" s="110"/>
      <c r="Y8" s="110"/>
      <c r="Z8" s="110"/>
      <c r="AA8" s="110"/>
      <c r="AB8" s="110"/>
      <c r="AC8" s="110"/>
      <c r="AD8" s="110"/>
      <c r="AE8" s="110"/>
      <c r="AF8" s="110"/>
    </row>
    <row r="9" spans="2:33" ht="26.1" customHeight="1">
      <c r="B9" s="109" t="s">
        <v>27</v>
      </c>
      <c r="C9" s="109"/>
      <c r="D9" s="109"/>
      <c r="E9" s="109"/>
      <c r="F9" s="110" t="e" cm="1">
        <f t="array" aca="1" ref="F9" ca="1">_xlfn.TEXTAFTER(CELL("filename",CheckList!B1),"]")</f>
        <v>#VALUE!</v>
      </c>
      <c r="G9" s="111"/>
      <c r="H9" s="111"/>
      <c r="I9" s="110" t="str">
        <f>CheckList!B$3</f>
        <v>Application Checklist</v>
      </c>
      <c r="J9" s="110"/>
      <c r="K9" s="110"/>
      <c r="L9" s="110"/>
      <c r="M9" s="110"/>
      <c r="N9" s="110"/>
      <c r="O9" s="110"/>
      <c r="P9" s="110"/>
      <c r="Q9" s="110"/>
      <c r="R9" s="110"/>
      <c r="S9" s="110"/>
      <c r="T9" s="110"/>
      <c r="U9" s="110"/>
      <c r="V9" s="110"/>
      <c r="W9" s="110"/>
      <c r="X9" s="110"/>
      <c r="Y9" s="110"/>
      <c r="Z9" s="110"/>
      <c r="AA9" s="110"/>
      <c r="AB9" s="110"/>
      <c r="AC9" s="110"/>
      <c r="AD9" s="110"/>
      <c r="AE9" s="110"/>
      <c r="AF9" s="110"/>
    </row>
    <row r="10" spans="2:33" ht="26.1" customHeight="1">
      <c r="B10" s="109" t="s">
        <v>28</v>
      </c>
      <c r="C10" s="109"/>
      <c r="D10" s="109"/>
      <c r="E10" s="109"/>
      <c r="F10" s="110" t="e" cm="1">
        <f t="array" aca="1" ref="F10" ca="1">_xlfn.TEXTAFTER(CELL("filename",SampleRes!B$1),"]")</f>
        <v>#VALUE!</v>
      </c>
      <c r="G10" s="111"/>
      <c r="H10" s="111"/>
      <c r="I10" s="110" t="str">
        <f>SampleRes!B$3</f>
        <v>Sample Resolution of Application to the MPFA</v>
      </c>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row>
    <row r="11" spans="2:33" ht="26.1" customHeight="1">
      <c r="B11" s="109" t="s">
        <v>29</v>
      </c>
      <c r="C11" s="109"/>
      <c r="D11" s="109"/>
      <c r="E11" s="109"/>
      <c r="F11" s="110" t="e" cm="1">
        <f t="array" aca="1" ref="F11" ca="1">_xlfn.TEXTAFTER(CELL("filename",Form01!B$1),"]")</f>
        <v>#VALUE!</v>
      </c>
      <c r="G11" s="111"/>
      <c r="H11" s="111"/>
      <c r="I11" s="110" t="str">
        <f>Form01!E$3</f>
        <v>Applicant Information</v>
      </c>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row>
    <row r="12" spans="2:33" ht="26.1" customHeight="1">
      <c r="B12" s="109" t="s">
        <v>30</v>
      </c>
      <c r="C12" s="109"/>
      <c r="D12" s="109"/>
      <c r="E12" s="109"/>
      <c r="F12" s="110" t="e" cm="1">
        <f t="array" aca="1" ref="F12" ca="1">_xlfn.TEXTAFTER(CELL("filename",Form02!B$1),"]")</f>
        <v>#VALUE!</v>
      </c>
      <c r="G12" s="111"/>
      <c r="H12" s="111"/>
      <c r="I12" s="110" t="str">
        <f>Form02!E$3</f>
        <v>Project Information</v>
      </c>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row>
    <row r="13" spans="2:33" ht="26.1" customHeight="1">
      <c r="B13" s="109" t="s">
        <v>31</v>
      </c>
      <c r="C13" s="109"/>
      <c r="D13" s="109"/>
      <c r="E13" s="109"/>
      <c r="F13" s="110" t="e" cm="1">
        <f t="array" aca="1" ref="F13" ca="1">_xlfn.TEXTAFTER(CELL("filename",Form03!B$1),"]")</f>
        <v>#VALUE!</v>
      </c>
      <c r="G13" s="111"/>
      <c r="H13" s="111"/>
      <c r="I13" s="110" t="str">
        <f>Form03!E$3</f>
        <v>System Users</v>
      </c>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row>
    <row r="14" spans="2:33" ht="26.1" customHeight="1">
      <c r="B14" s="109" t="s">
        <v>32</v>
      </c>
      <c r="C14" s="109"/>
      <c r="D14" s="109"/>
      <c r="E14" s="109"/>
      <c r="F14" s="110" t="e" cm="1">
        <f t="array" aca="1" ref="F14" ca="1">_xlfn.TEXTAFTER(CELL("filename",Form04!B$1),"]")</f>
        <v>#VALUE!</v>
      </c>
      <c r="G14" s="111"/>
      <c r="H14" s="111"/>
      <c r="I14" s="110" t="str">
        <f>Form04!E$3</f>
        <v>System Costs: Annual Operations and Maintenance</v>
      </c>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row>
    <row r="15" spans="2:33" ht="26.1" customHeight="1">
      <c r="B15" s="109" t="s">
        <v>33</v>
      </c>
      <c r="C15" s="109"/>
      <c r="D15" s="109"/>
      <c r="E15" s="109"/>
      <c r="F15" s="110" t="e" cm="1">
        <f t="array" aca="1" ref="F15" ca="1">_xlfn.TEXTAFTER(CELL("filename",Form05!B$1),"]")</f>
        <v>#VALUE!</v>
      </c>
      <c r="G15" s="111"/>
      <c r="H15" s="111"/>
      <c r="I15" s="110" t="str">
        <f>Form05!E$3</f>
        <v>Debt Service</v>
      </c>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row>
    <row r="16" spans="2:33" ht="26.1" customHeight="1">
      <c r="B16" s="109" t="s">
        <v>34</v>
      </c>
      <c r="C16" s="109"/>
      <c r="D16" s="109"/>
      <c r="E16" s="109"/>
      <c r="F16" s="110" t="e" cm="1">
        <f t="array" aca="1" ref="F16" ca="1">_xlfn.TEXTAFTER(CELL("filename",Form06!B$1),"]")</f>
        <v>#VALUE!</v>
      </c>
      <c r="G16" s="111"/>
      <c r="H16" s="111"/>
      <c r="I16" s="110" t="str">
        <f>Form06!D$3</f>
        <v>Cash Flow Worksheet</v>
      </c>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row>
    <row r="17" spans="2:32" ht="26.1" customHeight="1">
      <c r="B17" s="109" t="s">
        <v>35</v>
      </c>
      <c r="C17" s="109"/>
      <c r="D17" s="109"/>
      <c r="E17" s="109"/>
      <c r="F17" s="110" t="e" cm="1">
        <f t="array" aca="1" ref="F17" ca="1">_xlfn.TEXTAFTER(CELL("filename",Form07!B$1),"]")</f>
        <v>#VALUE!</v>
      </c>
      <c r="G17" s="111"/>
      <c r="H17" s="111"/>
      <c r="I17" s="110" t="str">
        <f>Form07!E$3</f>
        <v>Project Costs:  Sources and Uses</v>
      </c>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row>
    <row r="18" spans="2:32" ht="26.1" customHeight="1">
      <c r="B18" s="109" t="s">
        <v>36</v>
      </c>
      <c r="C18" s="109"/>
      <c r="D18" s="109"/>
      <c r="E18" s="109"/>
      <c r="F18" s="110" t="e" cm="1">
        <f t="array" aca="1" ref="F18" ca="1">_xlfn.TEXTAFTER(CELL("filename",Form08!B$1),"]")</f>
        <v>#VALUE!</v>
      </c>
      <c r="G18" s="111"/>
      <c r="H18" s="111"/>
      <c r="I18" s="110" t="str">
        <f>Form08!E$3</f>
        <v>Project Costs: Detail of Costs Incurred Prior to MPFA Award</v>
      </c>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row>
    <row r="19" spans="2:32" ht="26.1" customHeight="1">
      <c r="B19" s="109" t="s">
        <v>37</v>
      </c>
      <c r="C19" s="109"/>
      <c r="D19" s="109"/>
      <c r="E19" s="109"/>
      <c r="F19" s="110" t="e" cm="1">
        <f t="array" aca="1" ref="F19" ca="1">_xlfn.TEXTAFTER(CELL("filename",Form09!B$1),"]")</f>
        <v>#VALUE!</v>
      </c>
      <c r="G19" s="111"/>
      <c r="H19" s="111"/>
      <c r="I19" s="110" t="str">
        <f>Form09!E$3</f>
        <v>Financial Condition and Sources of Revenue to be Pledged to Debt Service</v>
      </c>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row>
    <row r="20" spans="2:32" ht="26.1" customHeight="1">
      <c r="B20" s="109" t="s">
        <v>38</v>
      </c>
      <c r="C20" s="109"/>
      <c r="D20" s="109"/>
      <c r="E20" s="109"/>
      <c r="F20" s="110" t="e" cm="1">
        <f t="array" aca="1" ref="F20" ca="1">_xlfn.TEXTAFTER(CELL("filename",Form10!B$1),"]")</f>
        <v>#VALUE!</v>
      </c>
      <c r="G20" s="111"/>
      <c r="H20" s="111"/>
      <c r="I20" s="110" t="str">
        <f>Form10!E$3</f>
        <v>Security Type</v>
      </c>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row>
    <row r="21" spans="2:32" ht="26.1" customHeight="1">
      <c r="B21" s="109" t="s">
        <v>39</v>
      </c>
      <c r="C21" s="109"/>
      <c r="D21" s="109"/>
      <c r="E21" s="109"/>
      <c r="F21" s="110" t="e" cm="1">
        <f t="array" aca="1" ref="F21" ca="1">_xlfn.TEXTAFTER(CELL("filename",Form11!B$1),"]")</f>
        <v>#VALUE!</v>
      </c>
      <c r="G21" s="111"/>
      <c r="H21" s="111"/>
      <c r="I21" s="110" t="str">
        <f>Form11!E$3</f>
        <v>Infrastructure Asset Management</v>
      </c>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row>
    <row r="22" spans="2:32" ht="26.1" customHeight="1">
      <c r="B22" s="109" t="s">
        <v>40</v>
      </c>
      <c r="C22" s="109"/>
      <c r="D22" s="109"/>
      <c r="E22" s="109"/>
      <c r="F22" s="110" t="e" cm="1">
        <f t="array" aca="1" ref="F22" ca="1">_xlfn.TEXTAFTER(CELL("filename",Cert01!B$1),"]")</f>
        <v>#VALUE!</v>
      </c>
      <c r="G22" s="111"/>
      <c r="H22" s="111"/>
      <c r="I22" s="110" t="str">
        <f>Cert01!E$3</f>
        <v>Compliance Certification as to General Federal and State Laws, Rules, and Regulations</v>
      </c>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row>
    <row r="23" spans="2:32" ht="26.1" customHeight="1">
      <c r="B23" s="109" t="s">
        <v>41</v>
      </c>
      <c r="C23" s="109"/>
      <c r="D23" s="109"/>
      <c r="E23" s="109"/>
      <c r="F23" s="110" t="e" cm="1">
        <f t="array" aca="1" ref="F23" ca="1">_xlfn.TEXTAFTER(CELL("filename",Cert02!B$1),"]")</f>
        <v>#VALUE!</v>
      </c>
      <c r="G23" s="111"/>
      <c r="H23" s="111"/>
      <c r="I23" s="110" t="str">
        <f>Cert02!E$3</f>
        <v>Compliance Cert: Disadvantaged Business Enterprise, Required Procurement, Contract Conditions</v>
      </c>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row>
    <row r="24" spans="2:32" ht="26.1" customHeight="1">
      <c r="B24" s="109" t="s">
        <v>42</v>
      </c>
      <c r="C24" s="109"/>
      <c r="D24" s="109"/>
      <c r="E24" s="109"/>
      <c r="F24" s="110" t="e" cm="1">
        <f t="array" aca="1" ref="F24" ca="1">_xlfn.TEXTAFTER(CELL("filename",Cert02!B$1),"]")</f>
        <v>#VALUE!</v>
      </c>
      <c r="G24" s="111"/>
      <c r="H24" s="111"/>
      <c r="I24" s="110" t="str">
        <f>Cert03!E$3</f>
        <v>Compliance Certification as to No Conviction of Felony Financial Crime by a Principal</v>
      </c>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row>
    <row r="25" spans="2:32" ht="3" customHeight="1"/>
  </sheetData>
  <sheetProtection algorithmName="SHA-512" hashValue="VaCr27pkClgKYPBv/GlPmHC4jaOOu8/wJo/ZBl1aWJUBieuukIxOGR9YbzhGFu0P8TFruumi80EuaGssNH5OKg==" saltValue="fbvH8qeXQGHcXbCdfLYI1g==" spinCount="100000" sheet="1" objects="1" scenarios="1" autoFilter="0"/>
  <mergeCells count="56">
    <mergeCell ref="F7:H7"/>
    <mergeCell ref="I7:AF7"/>
    <mergeCell ref="F8:H8"/>
    <mergeCell ref="F9:H9"/>
    <mergeCell ref="F10:H10"/>
    <mergeCell ref="I8:AF8"/>
    <mergeCell ref="I9:AF9"/>
    <mergeCell ref="I10:AF10"/>
    <mergeCell ref="F23:H23"/>
    <mergeCell ref="F19:H19"/>
    <mergeCell ref="F20:H20"/>
    <mergeCell ref="F21:H21"/>
    <mergeCell ref="F22:H22"/>
    <mergeCell ref="F14:H14"/>
    <mergeCell ref="F15:H15"/>
    <mergeCell ref="F18:H18"/>
    <mergeCell ref="F16:H16"/>
    <mergeCell ref="I22:AF22"/>
    <mergeCell ref="I19:AF19"/>
    <mergeCell ref="I20:AF20"/>
    <mergeCell ref="I21:AF21"/>
    <mergeCell ref="I18:AF18"/>
    <mergeCell ref="I17:AF17"/>
    <mergeCell ref="F17:H17"/>
    <mergeCell ref="B22:E22"/>
    <mergeCell ref="B23:E23"/>
    <mergeCell ref="B5:AG5"/>
    <mergeCell ref="B15:E15"/>
    <mergeCell ref="B16:E16"/>
    <mergeCell ref="B17:E17"/>
    <mergeCell ref="B18:E18"/>
    <mergeCell ref="B19:E19"/>
    <mergeCell ref="B20:E20"/>
    <mergeCell ref="I23:AF23"/>
    <mergeCell ref="B7:E7"/>
    <mergeCell ref="B8:E8"/>
    <mergeCell ref="B9:E9"/>
    <mergeCell ref="B10:E10"/>
    <mergeCell ref="I13:AF13"/>
    <mergeCell ref="I14:AF14"/>
    <mergeCell ref="B24:E24"/>
    <mergeCell ref="F24:H24"/>
    <mergeCell ref="I24:AF24"/>
    <mergeCell ref="AA1:AG3"/>
    <mergeCell ref="B21:E21"/>
    <mergeCell ref="I15:AF15"/>
    <mergeCell ref="I16:AF16"/>
    <mergeCell ref="B11:E11"/>
    <mergeCell ref="B12:E12"/>
    <mergeCell ref="B13:E13"/>
    <mergeCell ref="B14:E14"/>
    <mergeCell ref="I11:AF11"/>
    <mergeCell ref="I12:AF12"/>
    <mergeCell ref="F11:H11"/>
    <mergeCell ref="F12:H12"/>
    <mergeCell ref="F13:H13"/>
  </mergeCells>
  <hyperlinks>
    <hyperlink ref="B8:E8" location="ReadMe!B5" display="ReadMe" xr:uid="{D44D9F01-61A1-486C-8EA1-3907CBD00EAF}"/>
    <hyperlink ref="B9:E9" location="CheckList!B5" display="CheckList" xr:uid="{BEE35338-18DB-415F-97F0-46622DC0EE00}"/>
    <hyperlink ref="B10:E10" location="SampleRes!B5" display="SampleRes" xr:uid="{9134B68D-4E25-4F5F-BE67-57384DC028DC}"/>
    <hyperlink ref="B11:E11" location="Form01!B5" display="Form01" xr:uid="{D83C3ECE-E221-439C-8B8F-D35AB81252AB}"/>
    <hyperlink ref="B12:E12" location="Form02!B5" display="Form02" xr:uid="{2EA38D72-FC1F-4590-B0C2-2693827837EB}"/>
    <hyperlink ref="B13:E13" location="Form03!B5" display="Form03" xr:uid="{D9D44ECA-03A4-4690-B2D0-B7DD7E4437E2}"/>
    <hyperlink ref="B14:E14" location="Form04!B5" display="Form04" xr:uid="{F0CAD602-D515-415F-9947-9E3DECB4E49E}"/>
    <hyperlink ref="B15:E15" location="Form05!B5" display="Form05" xr:uid="{D18705A8-1A3A-4D2B-916C-6E062A983C5F}"/>
    <hyperlink ref="B16:E16" location="Form06!B5" display="Form06" xr:uid="{C8543E51-44F6-4EDC-8285-F4BF33580C9D}"/>
    <hyperlink ref="B17:E17" location="Form07!B5" display="Form07" xr:uid="{550ADFA4-2102-4B3E-8684-BFC29A7C9FC6}"/>
    <hyperlink ref="B18:E18" location="Form08!B5" display="Form08" xr:uid="{2CF98D06-6E52-469B-8BDF-A532CF9F3C30}"/>
    <hyperlink ref="B19:E19" location="Form09!B5" display="Form09" xr:uid="{1C7EAE46-43B2-454E-8D24-B3FA00891B3C}"/>
    <hyperlink ref="B20:E20" location="Form10!B5" display="Form10" xr:uid="{13D5330F-6ABF-453D-8D04-3C76F7D135E5}"/>
    <hyperlink ref="B21:E21" location="Form11!B5" display="Form11" xr:uid="{7B60D4E6-384A-4281-B8C2-89AD62C660CC}"/>
    <hyperlink ref="B22:E22" location="Cert01!B5" display="Cert01" xr:uid="{B65B2621-C7D9-402B-81D4-380BA6266487}"/>
    <hyperlink ref="B23:E23" location="Cert02!B5" display="Cert02" xr:uid="{C7CF02F6-5DAD-4B22-921A-79F6288DEE38}"/>
    <hyperlink ref="B24:E24" location="Cert03!I13" display="Cert03" xr:uid="{B285079E-FA50-413D-BA0A-81371FBFE143}"/>
  </hyperlinks>
  <pageMargins left="0.3" right="0.3" top="0.3" bottom="0.7" header="0.3" footer="0.3"/>
  <pageSetup orientation="portrait" horizontalDpi="90" verticalDpi="90" r:id="rId1"/>
  <headerFooter scaleWithDoc="0">
    <oddFooter>&amp;LMPFA SRF Application Forms&amp;C&amp;A&amp;R  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5CB8B-BB90-493E-BD9B-1D481239C183}">
  <sheetPr codeName="Sheet4"/>
  <dimension ref="A1:AD38"/>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1:30">
      <c r="A1" s="64"/>
      <c r="B1" s="64" t="s">
        <v>19</v>
      </c>
      <c r="C1" s="64"/>
      <c r="D1" s="64"/>
      <c r="E1" s="64"/>
      <c r="F1" s="64"/>
      <c r="G1" s="64"/>
      <c r="H1" s="64"/>
      <c r="I1" s="64"/>
      <c r="J1" s="64"/>
      <c r="K1" s="64"/>
      <c r="L1" s="64"/>
      <c r="M1" s="64"/>
      <c r="N1" s="64"/>
      <c r="O1" s="64"/>
      <c r="P1" s="64"/>
      <c r="Q1" s="64"/>
      <c r="R1" s="64"/>
      <c r="S1" s="64"/>
      <c r="T1" s="64"/>
      <c r="U1" s="64"/>
      <c r="V1" s="64"/>
      <c r="W1" s="64"/>
      <c r="X1" s="119" t="str">
        <f>applicant&amp;CHAR(10)&amp;SystemType&amp;"-"&amp;IUP_status&amp;": "&amp;IUP_ID&amp;CHAR(10)&amp;project_title</f>
        <v>Appleton
CW-Part B: 280758-PS02
Rehab collection, Ph 2</v>
      </c>
      <c r="Y1" s="120"/>
      <c r="Z1" s="120"/>
      <c r="AA1" s="120"/>
      <c r="AB1" s="120"/>
      <c r="AC1" s="120"/>
      <c r="AD1" s="120"/>
    </row>
    <row r="2" spans="1:30">
      <c r="A2" s="64"/>
      <c r="B2" s="64" t="s">
        <v>20</v>
      </c>
      <c r="C2" s="64"/>
      <c r="D2" s="64"/>
      <c r="E2" s="64"/>
      <c r="F2" s="64"/>
      <c r="G2" s="64"/>
      <c r="H2" s="64"/>
      <c r="I2" s="64"/>
      <c r="J2" s="64"/>
      <c r="K2" s="64"/>
      <c r="L2" s="64"/>
      <c r="M2" s="64"/>
      <c r="N2" s="64"/>
      <c r="O2" s="64"/>
      <c r="P2" s="64"/>
      <c r="Q2" s="64"/>
      <c r="R2" s="64"/>
      <c r="S2" s="64"/>
      <c r="T2" s="64"/>
      <c r="U2" s="64"/>
      <c r="V2" s="64"/>
      <c r="W2" s="64"/>
      <c r="X2" s="120"/>
      <c r="Y2" s="120"/>
      <c r="Z2" s="120"/>
      <c r="AA2" s="120"/>
      <c r="AB2" s="120"/>
      <c r="AC2" s="120"/>
      <c r="AD2" s="120"/>
    </row>
    <row r="3" spans="1:30" ht="18.600000000000001">
      <c r="A3" s="64"/>
      <c r="B3" s="66" t="s">
        <v>43</v>
      </c>
      <c r="C3" s="64"/>
      <c r="D3" s="64"/>
      <c r="E3" s="64"/>
      <c r="F3" s="64"/>
      <c r="G3" s="64"/>
      <c r="H3" s="64"/>
      <c r="I3" s="64"/>
      <c r="J3" s="64"/>
      <c r="K3" s="64"/>
      <c r="L3" s="64"/>
      <c r="M3" s="64"/>
      <c r="N3" s="64"/>
      <c r="O3" s="64"/>
      <c r="P3" s="64"/>
      <c r="Q3" s="64"/>
      <c r="R3" s="64"/>
      <c r="S3" s="64"/>
      <c r="T3" s="64"/>
      <c r="U3" s="64"/>
      <c r="V3" s="64"/>
      <c r="W3" s="64"/>
      <c r="X3" s="120"/>
      <c r="Y3" s="120"/>
      <c r="Z3" s="120"/>
      <c r="AA3" s="120"/>
      <c r="AB3" s="120"/>
      <c r="AC3" s="120"/>
      <c r="AD3" s="120"/>
    </row>
    <row r="4" spans="1:30">
      <c r="A4" s="64"/>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row>
    <row r="5" spans="1:30">
      <c r="A5" s="64"/>
      <c r="B5" s="122" t="s">
        <v>44</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row>
    <row r="6" spans="1:30" ht="30" customHeight="1">
      <c r="A6" s="64"/>
      <c r="B6" s="64"/>
      <c r="C6" s="121" t="s">
        <v>45</v>
      </c>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row>
    <row r="7" spans="1:30">
      <c r="A7" s="64"/>
      <c r="B7" s="64"/>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row>
    <row r="8" spans="1:30">
      <c r="A8" s="64"/>
      <c r="B8" s="64"/>
      <c r="C8" s="121" t="s">
        <v>46</v>
      </c>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row>
    <row r="9" spans="1:30">
      <c r="A9" s="64"/>
      <c r="B9" s="64"/>
      <c r="C9" s="64"/>
      <c r="D9" s="64"/>
      <c r="E9" s="64"/>
      <c r="F9" s="64"/>
      <c r="G9" s="64"/>
      <c r="H9" s="64"/>
      <c r="I9" s="64"/>
      <c r="J9" s="64"/>
      <c r="K9" s="64"/>
      <c r="L9" s="64"/>
      <c r="M9" s="64"/>
      <c r="N9" s="64"/>
      <c r="O9" s="64"/>
      <c r="P9" s="64"/>
      <c r="Q9" s="64"/>
      <c r="R9" s="64"/>
      <c r="S9" s="64"/>
      <c r="T9" s="64"/>
      <c r="U9" s="64"/>
      <c r="V9" s="64"/>
      <c r="W9" s="64"/>
      <c r="X9" s="64"/>
      <c r="Y9" s="64"/>
      <c r="Z9" s="64"/>
      <c r="AA9" s="64"/>
      <c r="AB9" s="64"/>
      <c r="AC9" s="64"/>
      <c r="AD9" s="64"/>
    </row>
    <row r="10" spans="1:30">
      <c r="A10" s="64"/>
      <c r="B10" s="64"/>
      <c r="C10" s="121" t="s">
        <v>47</v>
      </c>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row>
    <row r="11" spans="1:30">
      <c r="A11" s="64"/>
      <c r="B11" s="64"/>
      <c r="C11" s="64"/>
      <c r="D11" s="124" t="s">
        <v>48</v>
      </c>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row>
    <row r="12" spans="1:30">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row>
    <row r="13" spans="1:30">
      <c r="A13" s="64"/>
      <c r="B13" s="64"/>
      <c r="C13" s="121" t="s">
        <v>49</v>
      </c>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row>
    <row r="14" spans="1:30">
      <c r="A14" s="64"/>
      <c r="B14" s="64"/>
      <c r="C14" s="64"/>
      <c r="D14" s="125" t="s">
        <v>50</v>
      </c>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row>
    <row r="15" spans="1:30">
      <c r="A15" s="64"/>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row>
    <row r="16" spans="1:30">
      <c r="A16" s="64"/>
      <c r="B16" s="64"/>
      <c r="C16" s="121" t="s">
        <v>51</v>
      </c>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row>
    <row r="17" spans="1:30">
      <c r="A17" s="64"/>
      <c r="B17" s="64"/>
      <c r="C17" s="64"/>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row>
    <row r="18" spans="1:30">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row>
    <row r="19" spans="1:30">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row>
    <row r="20" spans="1:30">
      <c r="A20" s="64"/>
      <c r="B20" s="64"/>
      <c r="C20" s="126" t="s">
        <v>52</v>
      </c>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row>
    <row r="21" spans="1:30" ht="48" customHeight="1">
      <c r="A21" s="64"/>
      <c r="B21" s="64"/>
      <c r="C21" s="64"/>
      <c r="D21" s="127" t="s">
        <v>53</v>
      </c>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64"/>
    </row>
    <row r="22" spans="1:30">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row>
    <row r="23" spans="1:30" ht="30" customHeight="1">
      <c r="A23" s="64"/>
      <c r="B23" s="64"/>
      <c r="C23" s="121" t="s">
        <v>54</v>
      </c>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row>
    <row r="24" spans="1:30">
      <c r="A24" s="64"/>
      <c r="B24" s="64"/>
      <c r="C24" s="64"/>
      <c r="D24" s="124" t="s">
        <v>55</v>
      </c>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row>
    <row r="25" spans="1:30">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row>
    <row r="26" spans="1:30">
      <c r="A26" s="64"/>
      <c r="B26" s="64"/>
      <c r="C26" s="121" t="s">
        <v>56</v>
      </c>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row>
    <row r="27" spans="1:30" ht="3" customHeight="1">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row>
    <row r="28" spans="1:30">
      <c r="A28" s="64"/>
      <c r="B28" s="64"/>
      <c r="C28" s="64"/>
      <c r="D28" s="129"/>
      <c r="E28" s="130"/>
      <c r="F28" s="130"/>
      <c r="G28" s="130"/>
      <c r="H28" s="130"/>
      <c r="I28" s="131"/>
      <c r="J28" s="67" t="s">
        <v>57</v>
      </c>
      <c r="K28" s="64"/>
      <c r="L28" s="64"/>
      <c r="M28" s="64"/>
      <c r="N28" s="64"/>
      <c r="O28" s="64"/>
      <c r="P28" s="64"/>
      <c r="Q28" s="64"/>
      <c r="R28" s="64"/>
      <c r="S28" s="64"/>
      <c r="T28" s="64"/>
      <c r="U28" s="64"/>
      <c r="V28" s="64"/>
      <c r="W28" s="64"/>
      <c r="X28" s="64"/>
      <c r="Y28" s="64"/>
      <c r="Z28" s="64"/>
      <c r="AA28" s="64"/>
      <c r="AB28" s="64"/>
      <c r="AC28" s="64"/>
      <c r="AD28" s="64"/>
    </row>
    <row r="29" spans="1:30" ht="6" customHeight="1">
      <c r="A29" s="64"/>
      <c r="B29" s="64"/>
      <c r="C29" s="64"/>
      <c r="D29" s="64"/>
      <c r="E29" s="64"/>
      <c r="F29" s="64"/>
      <c r="G29" s="64"/>
      <c r="H29" s="64"/>
      <c r="I29" s="64"/>
      <c r="J29" s="67"/>
      <c r="K29" s="64"/>
      <c r="L29" s="64"/>
      <c r="M29" s="64"/>
      <c r="N29" s="64"/>
      <c r="O29" s="64"/>
      <c r="P29" s="64"/>
      <c r="Q29" s="64"/>
      <c r="R29" s="64"/>
      <c r="S29" s="64"/>
      <c r="T29" s="64"/>
      <c r="U29" s="64"/>
      <c r="V29" s="64"/>
      <c r="W29" s="64"/>
      <c r="X29" s="64"/>
      <c r="Y29" s="64"/>
      <c r="Z29" s="64"/>
      <c r="AA29" s="64"/>
      <c r="AB29" s="64"/>
      <c r="AC29" s="64"/>
      <c r="AD29" s="64"/>
    </row>
    <row r="30" spans="1:30">
      <c r="A30" s="64"/>
      <c r="B30" s="64"/>
      <c r="C30" s="64"/>
      <c r="D30" s="132"/>
      <c r="E30" s="133"/>
      <c r="F30" s="133"/>
      <c r="G30" s="133"/>
      <c r="H30" s="133"/>
      <c r="I30" s="134"/>
      <c r="J30" s="67" t="s">
        <v>58</v>
      </c>
      <c r="K30" s="64"/>
      <c r="L30" s="64"/>
      <c r="M30" s="64"/>
      <c r="N30" s="64"/>
      <c r="O30" s="64"/>
      <c r="P30" s="64"/>
      <c r="Q30" s="64"/>
      <c r="R30" s="64"/>
      <c r="S30" s="64"/>
      <c r="T30" s="64"/>
      <c r="U30" s="64"/>
      <c r="V30" s="64"/>
      <c r="W30" s="64"/>
      <c r="X30" s="64"/>
      <c r="Y30" s="64"/>
      <c r="Z30" s="64"/>
      <c r="AA30" s="64"/>
      <c r="AB30" s="64"/>
      <c r="AC30" s="64"/>
      <c r="AD30" s="64"/>
    </row>
    <row r="31" spans="1:30">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row>
    <row r="32" spans="1:30" ht="30" customHeight="1">
      <c r="A32" s="64"/>
      <c r="B32" s="64"/>
      <c r="C32" s="64"/>
      <c r="D32" s="121" t="s">
        <v>59</v>
      </c>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row>
    <row r="33" spans="1:30">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row>
    <row r="34" spans="1:30">
      <c r="A34" s="64"/>
      <c r="B34" s="122" t="s">
        <v>60</v>
      </c>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1:30" ht="3" customHeight="1">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row>
    <row r="36" spans="1:30" ht="31.15" customHeight="1">
      <c r="A36" s="64"/>
      <c r="B36" s="64"/>
      <c r="C36" s="121" t="s">
        <v>61</v>
      </c>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row>
    <row r="37" spans="1:30">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row>
    <row r="38" spans="1:30" ht="76.150000000000006" hidden="1" customHeight="1">
      <c r="A38" s="64"/>
      <c r="B38" s="64"/>
      <c r="C38" s="121" t="s">
        <v>62</v>
      </c>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row>
  </sheetData>
  <sheetProtection algorithmName="SHA-512" hashValue="/rdgRJIn9mWppTUs7U0o+07NWW6R1Z6uyrDxtVZicrAm6/nfHWf4ZTVdcUcB8n8dpKcyQzr9XRNtwcbcoGyw4g==" saltValue="ywi/VLhPXcpf5QNsmycVcg==" spinCount="100000" sheet="1" objects="1" scenarios="1" autoFilter="0"/>
  <mergeCells count="21">
    <mergeCell ref="D32:AD32"/>
    <mergeCell ref="C38:AD38"/>
    <mergeCell ref="B5:AD5"/>
    <mergeCell ref="C8:AD8"/>
    <mergeCell ref="C13:AD13"/>
    <mergeCell ref="X1:AD3"/>
    <mergeCell ref="C36:AD36"/>
    <mergeCell ref="B34:AD34"/>
    <mergeCell ref="C23:AD23"/>
    <mergeCell ref="D24:AD24"/>
    <mergeCell ref="C6:AD6"/>
    <mergeCell ref="C10:AD10"/>
    <mergeCell ref="C16:AD16"/>
    <mergeCell ref="D11:AD11"/>
    <mergeCell ref="D14:AD14"/>
    <mergeCell ref="D17:AD17"/>
    <mergeCell ref="C26:AD26"/>
    <mergeCell ref="C20:AD20"/>
    <mergeCell ref="D21:AC21"/>
    <mergeCell ref="D28:I28"/>
    <mergeCell ref="D30:I30"/>
  </mergeCells>
  <hyperlinks>
    <hyperlink ref="D11" r:id="rId1" display="https://sam.gov/content/home" xr:uid="{7B52DA40-7A00-4577-9726-802CEE0AD645}"/>
    <hyperlink ref="D24" r:id="rId2" display="MPFA staff contacts by region" xr:uid="{BBFEE634-B8D9-4B57-B5D5-F498DC1ABA77}"/>
    <hyperlink ref="D24:AD24" r:id="rId3" display="MPFA staff contacts" xr:uid="{6335B5CD-7193-4D37-945B-456D0342B2E5}"/>
    <hyperlink ref="D14:AD14" r:id="rId4" display="Clean Water and Drinking Water Revolving Fund Guidance and Information" xr:uid="{154CB737-E48F-4E6E-88A1-8F2D48E2815F}"/>
  </hyperlinks>
  <pageMargins left="0.3" right="0.3" top="0.3" bottom="0.7" header="0.3" footer="0.3"/>
  <pageSetup orientation="portrait" horizontalDpi="90" verticalDpi="90" r:id="rId5"/>
  <headerFooter scaleWithDoc="0">
    <oddFooter>&amp;LMPFA SRF Application Forms&amp;C&amp;A&amp;R  page &amp;P of &amp;N</oddFooter>
  </headerFooter>
  <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13113-AD45-42F1-A98A-97978B8818E2}">
  <sheetPr codeName="Sheet5"/>
  <dimension ref="B1:AD95"/>
  <sheetViews>
    <sheetView showGridLines="0" showRowColHeaders="0" showZeros="0" zoomScaleNormal="100" zoomScaleSheetLayoutView="11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6" t="s">
        <v>63</v>
      </c>
      <c r="X3" s="113"/>
      <c r="Y3" s="113"/>
      <c r="Z3" s="113"/>
      <c r="AA3" s="113"/>
      <c r="AB3" s="113"/>
      <c r="AC3" s="113"/>
      <c r="AD3" s="113"/>
    </row>
    <row r="4" spans="2:30"/>
    <row r="5" spans="2:30" ht="46.15" customHeight="1">
      <c r="B5" s="135" t="s">
        <v>64</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2:30"/>
    <row r="7" spans="2:30">
      <c r="B7" s="136" t="s">
        <v>65</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row>
    <row r="8" spans="2:30" ht="4.1500000000000004" customHeight="1"/>
    <row r="9" spans="2:30">
      <c r="C9" s="8" t="s">
        <v>66</v>
      </c>
    </row>
    <row r="10" spans="2:30" ht="4.1500000000000004" customHeight="1"/>
    <row r="11" spans="2:30">
      <c r="C11" s="68"/>
      <c r="D11" s="111" t="str">
        <f>Form01!B$3&amp;":  "&amp;Form01!E$3</f>
        <v>Form 01:  Applicant Information</v>
      </c>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row>
    <row r="12" spans="2:30" ht="3" customHeight="1">
      <c r="C12" s="69"/>
    </row>
    <row r="13" spans="2:30">
      <c r="C13" s="68"/>
      <c r="D13" s="111" t="str">
        <f>Form02!B$3&amp;":  "&amp;Form02!E$3</f>
        <v>Form 02:  Project Information</v>
      </c>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row>
    <row r="14" spans="2:30" ht="3" customHeight="1">
      <c r="C14" s="69"/>
    </row>
    <row r="15" spans="2:30">
      <c r="C15" s="68"/>
      <c r="D15" s="111" t="str">
        <f>Form03!B$3&amp;":  "&amp;Form03!E$3</f>
        <v>Form 03:  System Users</v>
      </c>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row>
    <row r="16" spans="2:30" ht="3" customHeight="1">
      <c r="C16" s="69"/>
    </row>
    <row r="17" spans="3:30">
      <c r="C17" s="68"/>
      <c r="D17" s="111" t="str">
        <f>Form04!B$3&amp;":  "&amp;Form04!E$3</f>
        <v>Form 04:  System Costs: Annual Operations and Maintenance</v>
      </c>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row>
    <row r="18" spans="3:30" ht="3" customHeight="1">
      <c r="C18" s="69"/>
    </row>
    <row r="19" spans="3:30">
      <c r="C19" s="68"/>
      <c r="D19" s="111" t="str">
        <f>Form05!B$3&amp;":  "&amp;Form05!E$3</f>
        <v>Form 05:  Debt Service</v>
      </c>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row>
    <row r="20" spans="3:30" ht="3" customHeight="1">
      <c r="C20" s="69"/>
    </row>
    <row r="21" spans="3:30">
      <c r="C21" s="68"/>
      <c r="D21" s="111" t="str">
        <f>Form06!B$3&amp;":  "&amp;Form06!D$3</f>
        <v>Form 06:  Cash Flow Worksheet</v>
      </c>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row>
    <row r="22" spans="3:30" ht="3" customHeight="1">
      <c r="C22" s="69"/>
    </row>
    <row r="23" spans="3:30">
      <c r="C23" s="68"/>
      <c r="D23" s="111" t="str">
        <f>Form07!B$3&amp;":  "&amp;Form07!E$3</f>
        <v>Form 07:  Project Costs:  Sources and Uses</v>
      </c>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row>
    <row r="24" spans="3:30" ht="3" customHeight="1">
      <c r="C24" s="69"/>
    </row>
    <row r="25" spans="3:30">
      <c r="C25" s="68"/>
      <c r="D25" s="111" t="str">
        <f>Form08!B$3&amp;":  "&amp;Form08!E$3</f>
        <v>Form 08:  Project Costs: Detail of Costs Incurred Prior to MPFA Award</v>
      </c>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row>
    <row r="26" spans="3:30" ht="3" customHeight="1">
      <c r="C26" s="69"/>
    </row>
    <row r="27" spans="3:30">
      <c r="C27" s="68"/>
      <c r="D27" s="111" t="str">
        <f>Form09!B$3&amp;":  "&amp;Form09!E$3</f>
        <v>Form 09:  Financial Condition and Sources of Revenue to be Pledged to Debt Service</v>
      </c>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1"/>
      <c r="AC27" s="111"/>
      <c r="AD27" s="111"/>
    </row>
    <row r="28" spans="3:30" ht="3" customHeight="1">
      <c r="C28" s="69"/>
    </row>
    <row r="29" spans="3:30">
      <c r="C29" s="68"/>
      <c r="D29" s="111" t="str">
        <f>Form10!B$3&amp;":  "&amp;Form10!E$3</f>
        <v>Form 10:  Security Type</v>
      </c>
      <c r="E29" s="111"/>
      <c r="F29" s="111"/>
      <c r="G29" s="111"/>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row>
    <row r="30" spans="3:30" ht="3" customHeight="1">
      <c r="C30" s="69"/>
    </row>
    <row r="31" spans="3:30">
      <c r="C31" s="68"/>
      <c r="D31" s="111" t="str">
        <f>Form11!B$3&amp;":  "&amp;Form11!E$3</f>
        <v>Form 11:  Infrastructure Asset Management</v>
      </c>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row>
    <row r="32" spans="3:30" ht="20.100000000000001" customHeight="1"/>
    <row r="33" spans="2:30">
      <c r="C33" s="8" t="s">
        <v>67</v>
      </c>
    </row>
    <row r="34" spans="2:30" ht="4.1500000000000004" customHeight="1"/>
    <row r="35" spans="2:30">
      <c r="C35" s="68"/>
      <c r="D35" s="111" t="str">
        <f>Cert01!B$3&amp;":  "&amp;Cert01!E$3</f>
        <v>Cert 01:  Compliance Certification as to General Federal and State Laws, Rules, and Regulations</v>
      </c>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row>
    <row r="36" spans="2:30" ht="6" customHeight="1">
      <c r="C36" s="69"/>
    </row>
    <row r="37" spans="2:30">
      <c r="C37" s="68"/>
      <c r="D37" s="111" t="str">
        <f>Cert02!B$3&amp;":  "&amp;Cert02!E$3</f>
        <v>Cert 02:  Compliance Cert: Disadvantaged Business Enterprise, Required Procurement, Contract Conditions</v>
      </c>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row>
    <row r="38" spans="2:30" ht="20.100000000000001" customHeight="1">
      <c r="C38" s="68"/>
      <c r="D38" s="111" t="str">
        <f>Cert03!B$3&amp;":  "&amp;Cert03!E$3</f>
        <v>Cert 03:  Compliance Certification as to No Conviction of Felony Financial Crime by a Principal</v>
      </c>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row>
    <row r="39" spans="2:30">
      <c r="B39" s="136" t="s">
        <v>68</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row>
    <row r="40" spans="2:30" ht="6" customHeight="1"/>
    <row r="41" spans="2:30" ht="15.6">
      <c r="C41" s="68"/>
      <c r="D41" s="111" t="s">
        <v>69</v>
      </c>
      <c r="E41" s="111"/>
      <c r="F41" s="111"/>
      <c r="G41" s="111"/>
      <c r="H41" s="111"/>
      <c r="I41" s="111"/>
      <c r="J41" s="111"/>
      <c r="K41" s="111"/>
      <c r="L41" s="111"/>
      <c r="M41" s="111"/>
      <c r="N41" s="111"/>
      <c r="O41" s="111"/>
      <c r="P41" s="111"/>
      <c r="Q41" s="111"/>
      <c r="R41" s="109" t="s">
        <v>28</v>
      </c>
      <c r="S41" s="109"/>
      <c r="T41" s="109"/>
      <c r="U41" s="109"/>
      <c r="W41" s="91"/>
      <c r="X41" s="91"/>
      <c r="Y41" s="91"/>
      <c r="Z41" s="91"/>
      <c r="AA41" s="91"/>
      <c r="AB41" s="91"/>
      <c r="AC41" s="91"/>
      <c r="AD41" s="91"/>
    </row>
    <row r="42" spans="2:30" ht="6" customHeight="1">
      <c r="C42" s="68"/>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row>
    <row r="43" spans="2:30">
      <c r="C43" s="68"/>
      <c r="D43" s="111" t="s">
        <v>70</v>
      </c>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row>
    <row r="44" spans="2:30" ht="6" customHeight="1">
      <c r="C44" s="68"/>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row>
    <row r="45" spans="2:30">
      <c r="C45" s="68"/>
      <c r="D45" s="111" t="s">
        <v>71</v>
      </c>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row>
    <row r="46" spans="2:30" ht="6" customHeight="1">
      <c r="C46" s="68"/>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row>
    <row r="47" spans="2:30">
      <c r="C47" s="68"/>
      <c r="D47" s="111" t="s">
        <v>72</v>
      </c>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row>
    <row r="48" spans="2:30" ht="6" customHeight="1">
      <c r="C48" s="68"/>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row>
    <row r="49" spans="3:30">
      <c r="C49" s="68"/>
      <c r="D49" s="111" t="s">
        <v>73</v>
      </c>
      <c r="E49" s="111"/>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row>
    <row r="50" spans="3:30" ht="6" customHeight="1">
      <c r="C50" s="68"/>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row>
    <row r="51" spans="3:30">
      <c r="C51" s="68"/>
      <c r="D51" s="111" t="s">
        <v>74</v>
      </c>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row>
    <row r="52" spans="3:30" ht="6" customHeight="1">
      <c r="C52" s="68"/>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row>
    <row r="53" spans="3:30" ht="30" customHeight="1">
      <c r="C53" s="68"/>
      <c r="D53" s="137" t="s">
        <v>75</v>
      </c>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row>
    <row r="54" spans="3:30" ht="6" customHeight="1">
      <c r="C54" s="68"/>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row>
    <row r="55" spans="3:30">
      <c r="C55" s="68"/>
      <c r="D55" s="111" t="s">
        <v>76</v>
      </c>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row>
    <row r="56" spans="3:30" ht="6" customHeight="1">
      <c r="C56" s="68"/>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row>
    <row r="57" spans="3:30">
      <c r="C57" s="68"/>
      <c r="D57" s="111" t="s">
        <v>77</v>
      </c>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row>
    <row r="58" spans="3:30" ht="24" customHeight="1">
      <c r="D58" s="111" t="s">
        <v>78</v>
      </c>
      <c r="E58" s="111"/>
      <c r="F58" s="111"/>
      <c r="G58" s="111"/>
      <c r="H58" s="111"/>
      <c r="I58" s="111"/>
      <c r="J58" s="111"/>
      <c r="K58" s="111"/>
      <c r="L58" s="111"/>
      <c r="M58" s="111"/>
      <c r="N58" s="111"/>
      <c r="O58" s="111"/>
      <c r="P58" s="111"/>
      <c r="Q58" s="111"/>
      <c r="R58" s="111"/>
      <c r="S58" s="111"/>
      <c r="T58" s="111"/>
      <c r="U58" s="111"/>
      <c r="V58" s="111"/>
      <c r="W58" s="111"/>
      <c r="X58" s="111"/>
      <c r="Y58" s="111"/>
      <c r="Z58" s="111"/>
      <c r="AA58" s="111"/>
      <c r="AB58" s="111"/>
      <c r="AC58" s="111"/>
      <c r="AD58" s="111"/>
    </row>
    <row r="59" spans="3:30">
      <c r="D59" s="68"/>
      <c r="E59" s="111" t="s">
        <v>79</v>
      </c>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row>
    <row r="60" spans="3:30" ht="3" customHeight="1">
      <c r="C60" s="19"/>
      <c r="D60" s="69"/>
      <c r="E60" s="91"/>
      <c r="F60" s="91"/>
      <c r="G60" s="91"/>
      <c r="H60" s="91"/>
      <c r="I60" s="91"/>
      <c r="J60" s="91"/>
      <c r="K60" s="91"/>
      <c r="L60" s="91"/>
      <c r="M60" s="91"/>
      <c r="N60" s="91"/>
      <c r="O60" s="91"/>
      <c r="P60" s="91"/>
      <c r="Q60" s="91"/>
      <c r="R60" s="91"/>
      <c r="S60" s="91"/>
      <c r="T60" s="91"/>
      <c r="U60" s="91"/>
      <c r="V60" s="91"/>
      <c r="W60" s="91"/>
      <c r="X60" s="91"/>
      <c r="Y60" s="91"/>
      <c r="Z60" s="91"/>
      <c r="AA60" s="91"/>
      <c r="AB60" s="91"/>
      <c r="AC60" s="91"/>
      <c r="AD60" s="91"/>
    </row>
    <row r="61" spans="3:30">
      <c r="D61" s="68"/>
      <c r="E61" s="111" t="s">
        <v>80</v>
      </c>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row>
    <row r="62" spans="3:30" ht="3" customHeight="1"/>
    <row r="63" spans="3:30" ht="30" customHeight="1">
      <c r="C63" s="68"/>
      <c r="D63" s="138" t="s">
        <v>81</v>
      </c>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row>
    <row r="64" spans="3:30" ht="6" customHeight="1">
      <c r="C64" s="69"/>
    </row>
    <row r="65" spans="2:30" ht="30" customHeight="1">
      <c r="C65" s="68"/>
      <c r="D65" s="138" t="s">
        <v>82</v>
      </c>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row>
    <row r="66" spans="2:30" ht="6" customHeight="1">
      <c r="C66" s="69"/>
    </row>
    <row r="67" spans="2:30">
      <c r="C67" s="68"/>
      <c r="D67" s="111" t="s">
        <v>83</v>
      </c>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row>
    <row r="68" spans="2:30" ht="6" customHeight="1">
      <c r="C68" s="69"/>
    </row>
    <row r="69" spans="2:30">
      <c r="C69" s="68"/>
      <c r="D69" s="111" t="s">
        <v>84</v>
      </c>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row>
    <row r="70" spans="2:30"/>
    <row r="71" spans="2:30">
      <c r="B71" s="136" t="s">
        <v>85</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row>
    <row r="72" spans="2:30" ht="3" customHeight="1"/>
    <row r="73" spans="2:30" ht="60" customHeight="1">
      <c r="C73" s="68"/>
      <c r="D73" s="138" t="s">
        <v>86</v>
      </c>
      <c r="E73" s="138"/>
      <c r="F73" s="138"/>
      <c r="G73" s="138"/>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row>
    <row r="74" spans="2:30" ht="6" customHeight="1">
      <c r="C74" s="69"/>
    </row>
    <row r="75" spans="2:30">
      <c r="C75" s="68"/>
      <c r="D75" s="111" t="s">
        <v>87</v>
      </c>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row>
    <row r="76" spans="2:30" ht="6" customHeight="1">
      <c r="C76" s="69"/>
    </row>
    <row r="77" spans="2:30">
      <c r="C77" s="68"/>
      <c r="D77" s="111" t="s">
        <v>88</v>
      </c>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row>
    <row r="78" spans="2:30" ht="6" customHeight="1"/>
    <row r="79" spans="2:30">
      <c r="C79" s="68"/>
      <c r="D79" s="111" t="s">
        <v>89</v>
      </c>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row>
    <row r="80" spans="2:30"/>
    <row r="81" spans="2:30">
      <c r="B81" s="136" t="s">
        <v>90</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row>
    <row r="82" spans="2:30" ht="3" customHeight="1"/>
    <row r="83" spans="2:30" ht="30" customHeight="1">
      <c r="C83" s="138" t="s">
        <v>91</v>
      </c>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row>
    <row r="84" spans="2:30" ht="3" customHeight="1"/>
    <row r="85" spans="2:30">
      <c r="C85" s="68"/>
      <c r="D85" s="111" t="s">
        <v>92</v>
      </c>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row>
    <row r="86" spans="2:30" ht="6" customHeight="1">
      <c r="C86" s="69"/>
    </row>
    <row r="87" spans="2:30">
      <c r="C87" s="68"/>
      <c r="D87" s="111" t="s">
        <v>93</v>
      </c>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row>
    <row r="88" spans="2:30" ht="6" customHeight="1">
      <c r="C88" s="69"/>
    </row>
    <row r="89" spans="2:30">
      <c r="C89" s="68"/>
      <c r="D89" s="111" t="s">
        <v>94</v>
      </c>
      <c r="E89" s="111"/>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row>
    <row r="90" spans="2:30" ht="6" customHeight="1"/>
    <row r="91" spans="2:30">
      <c r="C91" s="68"/>
      <c r="D91" s="111" t="s">
        <v>95</v>
      </c>
      <c r="E91" s="111"/>
      <c r="F91" s="111"/>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row>
    <row r="92" spans="2:30"/>
    <row r="93" spans="2:30">
      <c r="C93" s="138" t="s">
        <v>96</v>
      </c>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row>
    <row r="94" spans="2:30" ht="3" customHeight="1"/>
    <row r="95" spans="2:30" ht="3" customHeight="1"/>
  </sheetData>
  <sheetProtection algorithmName="SHA-512" hashValue="Chgep1DBgR5V3Pa6jXJPaZt+VduRCjm5IaFd6zNpUARdnFFL5Dja0l03r8LLSp+PcFDo3MFpkBI1i/Em2sN7ig==" saltValue="LCsmEA64DcLbzGzVUQlEOg==" spinCount="100000" sheet="1" objects="1" scenarios="1" autoFilter="0"/>
  <mergeCells count="47">
    <mergeCell ref="D89:AD89"/>
    <mergeCell ref="C93:AD93"/>
    <mergeCell ref="C83:AD83"/>
    <mergeCell ref="D11:AD11"/>
    <mergeCell ref="D13:AD13"/>
    <mergeCell ref="D15:AD15"/>
    <mergeCell ref="D17:AD17"/>
    <mergeCell ref="D19:AD19"/>
    <mergeCell ref="D21:AD21"/>
    <mergeCell ref="D73:AD73"/>
    <mergeCell ref="D75:AD75"/>
    <mergeCell ref="D77:AD77"/>
    <mergeCell ref="B81:AD81"/>
    <mergeCell ref="D63:AD63"/>
    <mergeCell ref="D65:AD65"/>
    <mergeCell ref="B39:AD39"/>
    <mergeCell ref="D47:AD47"/>
    <mergeCell ref="D53:AD53"/>
    <mergeCell ref="D58:AD58"/>
    <mergeCell ref="D23:AD23"/>
    <mergeCell ref="D25:AD25"/>
    <mergeCell ref="D27:AD27"/>
    <mergeCell ref="D29:AD29"/>
    <mergeCell ref="D57:AD57"/>
    <mergeCell ref="D31:AD31"/>
    <mergeCell ref="D35:AD35"/>
    <mergeCell ref="D37:AD37"/>
    <mergeCell ref="D55:AD55"/>
    <mergeCell ref="D49:AD49"/>
    <mergeCell ref="D51:AD51"/>
    <mergeCell ref="D38:AD38"/>
    <mergeCell ref="D79:AD79"/>
    <mergeCell ref="D91:AD91"/>
    <mergeCell ref="X1:AD3"/>
    <mergeCell ref="B5:AD5"/>
    <mergeCell ref="B7:AD7"/>
    <mergeCell ref="D85:AD85"/>
    <mergeCell ref="D87:AD87"/>
    <mergeCell ref="D67:AD67"/>
    <mergeCell ref="D69:AD69"/>
    <mergeCell ref="B71:AD71"/>
    <mergeCell ref="D41:Q41"/>
    <mergeCell ref="R41:U41"/>
    <mergeCell ref="D43:AD43"/>
    <mergeCell ref="E59:AD59"/>
    <mergeCell ref="E61:AD61"/>
    <mergeCell ref="D45:AD45"/>
  </mergeCells>
  <hyperlinks>
    <hyperlink ref="R41:U41" location="SampleRes!B5" display="SampleRes" xr:uid="{DFCE5477-D181-48F9-AAE7-31C294E27882}"/>
  </hyperlinks>
  <pageMargins left="0.3" right="0.3" top="0.3" bottom="0.7" header="0.3" footer="0.3"/>
  <pageSetup orientation="portrait" horizontalDpi="90" verticalDpi="90" r:id="rId1"/>
  <headerFooter scaleWithDoc="0">
    <oddFooter>&amp;LMPFA SRF Application Forms&amp;C&amp;A&amp;R  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8" r:id="rId4" name="Check Box 2">
              <controlPr defaultSize="0" autoFill="0" autoLine="0" autoPict="0">
                <anchor moveWithCells="1">
                  <from>
                    <xdr:col>3</xdr:col>
                    <xdr:colOff>31750</xdr:colOff>
                    <xdr:row>57</xdr:row>
                    <xdr:rowOff>285750</xdr:rowOff>
                  </from>
                  <to>
                    <xdr:col>4</xdr:col>
                    <xdr:colOff>0</xdr:colOff>
                    <xdr:row>59</xdr:row>
                    <xdr:rowOff>19050</xdr:rowOff>
                  </to>
                </anchor>
              </controlPr>
            </control>
          </mc:Choice>
        </mc:AlternateContent>
        <mc:AlternateContent xmlns:mc="http://schemas.openxmlformats.org/markup-compatibility/2006">
          <mc:Choice Requires="x14">
            <control shapeId="19459" r:id="rId5" name="Check Box 3">
              <controlPr defaultSize="0" autoFill="0" autoLine="0" autoPict="0">
                <anchor moveWithCells="1">
                  <from>
                    <xdr:col>2</xdr:col>
                    <xdr:colOff>31750</xdr:colOff>
                    <xdr:row>39</xdr:row>
                    <xdr:rowOff>57150</xdr:rowOff>
                  </from>
                  <to>
                    <xdr:col>3</xdr:col>
                    <xdr:colOff>0</xdr:colOff>
                    <xdr:row>41</xdr:row>
                    <xdr:rowOff>19050</xdr:rowOff>
                  </to>
                </anchor>
              </controlPr>
            </control>
          </mc:Choice>
        </mc:AlternateContent>
        <mc:AlternateContent xmlns:mc="http://schemas.openxmlformats.org/markup-compatibility/2006">
          <mc:Choice Requires="x14">
            <control shapeId="19460" r:id="rId6" name="Check Box 4">
              <controlPr defaultSize="0" autoFill="0" autoLine="0" autoPict="0">
                <anchor moveWithCells="1">
                  <from>
                    <xdr:col>3</xdr:col>
                    <xdr:colOff>31750</xdr:colOff>
                    <xdr:row>59</xdr:row>
                    <xdr:rowOff>57150</xdr:rowOff>
                  </from>
                  <to>
                    <xdr:col>4</xdr:col>
                    <xdr:colOff>0</xdr:colOff>
                    <xdr:row>62</xdr:row>
                    <xdr:rowOff>0</xdr:rowOff>
                  </to>
                </anchor>
              </controlPr>
            </control>
          </mc:Choice>
        </mc:AlternateContent>
        <mc:AlternateContent xmlns:mc="http://schemas.openxmlformats.org/markup-compatibility/2006">
          <mc:Choice Requires="x14">
            <control shapeId="19461" r:id="rId7" name="Check Box 5">
              <controlPr defaultSize="0" autoFill="0" autoLine="0" autoPict="0">
                <anchor moveWithCells="1">
                  <from>
                    <xdr:col>2</xdr:col>
                    <xdr:colOff>31750</xdr:colOff>
                    <xdr:row>61</xdr:row>
                    <xdr:rowOff>247650</xdr:rowOff>
                  </from>
                  <to>
                    <xdr:col>3</xdr:col>
                    <xdr:colOff>0</xdr:colOff>
                    <xdr:row>62</xdr:row>
                    <xdr:rowOff>222250</xdr:rowOff>
                  </to>
                </anchor>
              </controlPr>
            </control>
          </mc:Choice>
        </mc:AlternateContent>
        <mc:AlternateContent xmlns:mc="http://schemas.openxmlformats.org/markup-compatibility/2006">
          <mc:Choice Requires="x14">
            <control shapeId="19462" r:id="rId8" name="Check Box 6">
              <controlPr defaultSize="0" autoFill="0" autoLine="0" autoPict="0">
                <anchor moveWithCells="1">
                  <from>
                    <xdr:col>2</xdr:col>
                    <xdr:colOff>31750</xdr:colOff>
                    <xdr:row>63</xdr:row>
                    <xdr:rowOff>69850</xdr:rowOff>
                  </from>
                  <to>
                    <xdr:col>3</xdr:col>
                    <xdr:colOff>0</xdr:colOff>
                    <xdr:row>64</xdr:row>
                    <xdr:rowOff>222250</xdr:rowOff>
                  </to>
                </anchor>
              </controlPr>
            </control>
          </mc:Choice>
        </mc:AlternateContent>
        <mc:AlternateContent xmlns:mc="http://schemas.openxmlformats.org/markup-compatibility/2006">
          <mc:Choice Requires="x14">
            <control shapeId="19463" r:id="rId9" name="Check Box 7">
              <controlPr defaultSize="0" autoFill="0" autoLine="0" autoPict="0">
                <anchor moveWithCells="1">
                  <from>
                    <xdr:col>2</xdr:col>
                    <xdr:colOff>31750</xdr:colOff>
                    <xdr:row>65</xdr:row>
                    <xdr:rowOff>57150</xdr:rowOff>
                  </from>
                  <to>
                    <xdr:col>3</xdr:col>
                    <xdr:colOff>0</xdr:colOff>
                    <xdr:row>67</xdr:row>
                    <xdr:rowOff>19050</xdr:rowOff>
                  </to>
                </anchor>
              </controlPr>
            </control>
          </mc:Choice>
        </mc:AlternateContent>
        <mc:AlternateContent xmlns:mc="http://schemas.openxmlformats.org/markup-compatibility/2006">
          <mc:Choice Requires="x14">
            <control shapeId="19464" r:id="rId10" name="Check Box 8">
              <controlPr defaultSize="0" autoFill="0" autoLine="0" autoPict="0">
                <anchor moveWithCells="1">
                  <from>
                    <xdr:col>2</xdr:col>
                    <xdr:colOff>31750</xdr:colOff>
                    <xdr:row>67</xdr:row>
                    <xdr:rowOff>57150</xdr:rowOff>
                  </from>
                  <to>
                    <xdr:col>3</xdr:col>
                    <xdr:colOff>0</xdr:colOff>
                    <xdr:row>69</xdr:row>
                    <xdr:rowOff>19050</xdr:rowOff>
                  </to>
                </anchor>
              </controlPr>
            </control>
          </mc:Choice>
        </mc:AlternateContent>
        <mc:AlternateContent xmlns:mc="http://schemas.openxmlformats.org/markup-compatibility/2006">
          <mc:Choice Requires="x14">
            <control shapeId="19465" r:id="rId11" name="Check Box 9">
              <controlPr defaultSize="0" autoFill="0" autoLine="0" autoPict="0">
                <anchor moveWithCells="1">
                  <from>
                    <xdr:col>2</xdr:col>
                    <xdr:colOff>31750</xdr:colOff>
                    <xdr:row>71</xdr:row>
                    <xdr:rowOff>31750</xdr:rowOff>
                  </from>
                  <to>
                    <xdr:col>3</xdr:col>
                    <xdr:colOff>0</xdr:colOff>
                    <xdr:row>72</xdr:row>
                    <xdr:rowOff>209550</xdr:rowOff>
                  </to>
                </anchor>
              </controlPr>
            </control>
          </mc:Choice>
        </mc:AlternateContent>
        <mc:AlternateContent xmlns:mc="http://schemas.openxmlformats.org/markup-compatibility/2006">
          <mc:Choice Requires="x14">
            <control shapeId="19466" r:id="rId12" name="Check Box 10">
              <controlPr defaultSize="0" autoFill="0" autoLine="0" autoPict="0">
                <anchor moveWithCells="1">
                  <from>
                    <xdr:col>2</xdr:col>
                    <xdr:colOff>31750</xdr:colOff>
                    <xdr:row>73</xdr:row>
                    <xdr:rowOff>57150</xdr:rowOff>
                  </from>
                  <to>
                    <xdr:col>3</xdr:col>
                    <xdr:colOff>0</xdr:colOff>
                    <xdr:row>75</xdr:row>
                    <xdr:rowOff>19050</xdr:rowOff>
                  </to>
                </anchor>
              </controlPr>
            </control>
          </mc:Choice>
        </mc:AlternateContent>
        <mc:AlternateContent xmlns:mc="http://schemas.openxmlformats.org/markup-compatibility/2006">
          <mc:Choice Requires="x14">
            <control shapeId="19467" r:id="rId13" name="Check Box 11">
              <controlPr defaultSize="0" autoFill="0" autoLine="0" autoPict="0">
                <anchor moveWithCells="1">
                  <from>
                    <xdr:col>2</xdr:col>
                    <xdr:colOff>31750</xdr:colOff>
                    <xdr:row>75</xdr:row>
                    <xdr:rowOff>57150</xdr:rowOff>
                  </from>
                  <to>
                    <xdr:col>3</xdr:col>
                    <xdr:colOff>0</xdr:colOff>
                    <xdr:row>77</xdr:row>
                    <xdr:rowOff>19050</xdr:rowOff>
                  </to>
                </anchor>
              </controlPr>
            </control>
          </mc:Choice>
        </mc:AlternateContent>
        <mc:AlternateContent xmlns:mc="http://schemas.openxmlformats.org/markup-compatibility/2006">
          <mc:Choice Requires="x14">
            <control shapeId="19470" r:id="rId14" name="Check Box 14">
              <controlPr defaultSize="0" autoFill="0" autoLine="0" autoPict="0">
                <anchor moveWithCells="1">
                  <from>
                    <xdr:col>2</xdr:col>
                    <xdr:colOff>31750</xdr:colOff>
                    <xdr:row>83</xdr:row>
                    <xdr:rowOff>19050</xdr:rowOff>
                  </from>
                  <to>
                    <xdr:col>3</xdr:col>
                    <xdr:colOff>0</xdr:colOff>
                    <xdr:row>85</xdr:row>
                    <xdr:rowOff>19050</xdr:rowOff>
                  </to>
                </anchor>
              </controlPr>
            </control>
          </mc:Choice>
        </mc:AlternateContent>
        <mc:AlternateContent xmlns:mc="http://schemas.openxmlformats.org/markup-compatibility/2006">
          <mc:Choice Requires="x14">
            <control shapeId="19471" r:id="rId15" name="Check Box 15">
              <controlPr defaultSize="0" autoFill="0" autoLine="0" autoPict="0">
                <anchor moveWithCells="1">
                  <from>
                    <xdr:col>2</xdr:col>
                    <xdr:colOff>31750</xdr:colOff>
                    <xdr:row>85</xdr:row>
                    <xdr:rowOff>57150</xdr:rowOff>
                  </from>
                  <to>
                    <xdr:col>3</xdr:col>
                    <xdr:colOff>0</xdr:colOff>
                    <xdr:row>87</xdr:row>
                    <xdr:rowOff>19050</xdr:rowOff>
                  </to>
                </anchor>
              </controlPr>
            </control>
          </mc:Choice>
        </mc:AlternateContent>
        <mc:AlternateContent xmlns:mc="http://schemas.openxmlformats.org/markup-compatibility/2006">
          <mc:Choice Requires="x14">
            <control shapeId="19472" r:id="rId16" name="Check Box 16">
              <controlPr defaultSize="0" autoFill="0" autoLine="0" autoPict="0">
                <anchor moveWithCells="1">
                  <from>
                    <xdr:col>2</xdr:col>
                    <xdr:colOff>31750</xdr:colOff>
                    <xdr:row>87</xdr:row>
                    <xdr:rowOff>57150</xdr:rowOff>
                  </from>
                  <to>
                    <xdr:col>3</xdr:col>
                    <xdr:colOff>0</xdr:colOff>
                    <xdr:row>89</xdr:row>
                    <xdr:rowOff>19050</xdr:rowOff>
                  </to>
                </anchor>
              </controlPr>
            </control>
          </mc:Choice>
        </mc:AlternateContent>
        <mc:AlternateContent xmlns:mc="http://schemas.openxmlformats.org/markup-compatibility/2006">
          <mc:Choice Requires="x14">
            <control shapeId="19473" r:id="rId17" name="Check Box 17">
              <controlPr defaultSize="0" autoFill="0" autoLine="0" autoPict="0">
                <anchor moveWithCells="1">
                  <from>
                    <xdr:col>2</xdr:col>
                    <xdr:colOff>31750</xdr:colOff>
                    <xdr:row>9</xdr:row>
                    <xdr:rowOff>57150</xdr:rowOff>
                  </from>
                  <to>
                    <xdr:col>3</xdr:col>
                    <xdr:colOff>0</xdr:colOff>
                    <xdr:row>11</xdr:row>
                    <xdr:rowOff>31750</xdr:rowOff>
                  </to>
                </anchor>
              </controlPr>
            </control>
          </mc:Choice>
        </mc:AlternateContent>
        <mc:AlternateContent xmlns:mc="http://schemas.openxmlformats.org/markup-compatibility/2006">
          <mc:Choice Requires="x14">
            <control shapeId="19474" r:id="rId18" name="Check Box 18">
              <controlPr defaultSize="0" autoFill="0" autoLine="0" autoPict="0">
                <anchor moveWithCells="1">
                  <from>
                    <xdr:col>2</xdr:col>
                    <xdr:colOff>31750</xdr:colOff>
                    <xdr:row>11</xdr:row>
                    <xdr:rowOff>31750</xdr:rowOff>
                  </from>
                  <to>
                    <xdr:col>3</xdr:col>
                    <xdr:colOff>0</xdr:colOff>
                    <xdr:row>13</xdr:row>
                    <xdr:rowOff>31750</xdr:rowOff>
                  </to>
                </anchor>
              </controlPr>
            </control>
          </mc:Choice>
        </mc:AlternateContent>
        <mc:AlternateContent xmlns:mc="http://schemas.openxmlformats.org/markup-compatibility/2006">
          <mc:Choice Requires="x14">
            <control shapeId="19476" r:id="rId19" name="Check Box 20">
              <controlPr defaultSize="0" autoFill="0" autoLine="0" autoPict="0">
                <anchor moveWithCells="1">
                  <from>
                    <xdr:col>2</xdr:col>
                    <xdr:colOff>31750</xdr:colOff>
                    <xdr:row>13</xdr:row>
                    <xdr:rowOff>31750</xdr:rowOff>
                  </from>
                  <to>
                    <xdr:col>3</xdr:col>
                    <xdr:colOff>0</xdr:colOff>
                    <xdr:row>15</xdr:row>
                    <xdr:rowOff>31750</xdr:rowOff>
                  </to>
                </anchor>
              </controlPr>
            </control>
          </mc:Choice>
        </mc:AlternateContent>
        <mc:AlternateContent xmlns:mc="http://schemas.openxmlformats.org/markup-compatibility/2006">
          <mc:Choice Requires="x14">
            <control shapeId="19477" r:id="rId20" name="Check Box 21">
              <controlPr defaultSize="0" autoFill="0" autoLine="0" autoPict="0">
                <anchor moveWithCells="1">
                  <from>
                    <xdr:col>2</xdr:col>
                    <xdr:colOff>31750</xdr:colOff>
                    <xdr:row>15</xdr:row>
                    <xdr:rowOff>31750</xdr:rowOff>
                  </from>
                  <to>
                    <xdr:col>3</xdr:col>
                    <xdr:colOff>0</xdr:colOff>
                    <xdr:row>17</xdr:row>
                    <xdr:rowOff>31750</xdr:rowOff>
                  </to>
                </anchor>
              </controlPr>
            </control>
          </mc:Choice>
        </mc:AlternateContent>
        <mc:AlternateContent xmlns:mc="http://schemas.openxmlformats.org/markup-compatibility/2006">
          <mc:Choice Requires="x14">
            <control shapeId="19478" r:id="rId21" name="Check Box 22">
              <controlPr defaultSize="0" autoFill="0" autoLine="0" autoPict="0">
                <anchor moveWithCells="1">
                  <from>
                    <xdr:col>2</xdr:col>
                    <xdr:colOff>31750</xdr:colOff>
                    <xdr:row>17</xdr:row>
                    <xdr:rowOff>31750</xdr:rowOff>
                  </from>
                  <to>
                    <xdr:col>3</xdr:col>
                    <xdr:colOff>0</xdr:colOff>
                    <xdr:row>19</xdr:row>
                    <xdr:rowOff>31750</xdr:rowOff>
                  </to>
                </anchor>
              </controlPr>
            </control>
          </mc:Choice>
        </mc:AlternateContent>
        <mc:AlternateContent xmlns:mc="http://schemas.openxmlformats.org/markup-compatibility/2006">
          <mc:Choice Requires="x14">
            <control shapeId="19479" r:id="rId22" name="Check Box 23">
              <controlPr defaultSize="0" autoFill="0" autoLine="0" autoPict="0">
                <anchor moveWithCells="1">
                  <from>
                    <xdr:col>2</xdr:col>
                    <xdr:colOff>31750</xdr:colOff>
                    <xdr:row>19</xdr:row>
                    <xdr:rowOff>31750</xdr:rowOff>
                  </from>
                  <to>
                    <xdr:col>3</xdr:col>
                    <xdr:colOff>0</xdr:colOff>
                    <xdr:row>21</xdr:row>
                    <xdr:rowOff>31750</xdr:rowOff>
                  </to>
                </anchor>
              </controlPr>
            </control>
          </mc:Choice>
        </mc:AlternateContent>
        <mc:AlternateContent xmlns:mc="http://schemas.openxmlformats.org/markup-compatibility/2006">
          <mc:Choice Requires="x14">
            <control shapeId="19480" r:id="rId23" name="Check Box 24">
              <controlPr defaultSize="0" autoFill="0" autoLine="0" autoPict="0">
                <anchor moveWithCells="1">
                  <from>
                    <xdr:col>2</xdr:col>
                    <xdr:colOff>31750</xdr:colOff>
                    <xdr:row>21</xdr:row>
                    <xdr:rowOff>31750</xdr:rowOff>
                  </from>
                  <to>
                    <xdr:col>3</xdr:col>
                    <xdr:colOff>0</xdr:colOff>
                    <xdr:row>23</xdr:row>
                    <xdr:rowOff>31750</xdr:rowOff>
                  </to>
                </anchor>
              </controlPr>
            </control>
          </mc:Choice>
        </mc:AlternateContent>
        <mc:AlternateContent xmlns:mc="http://schemas.openxmlformats.org/markup-compatibility/2006">
          <mc:Choice Requires="x14">
            <control shapeId="19481" r:id="rId24" name="Check Box 25">
              <controlPr defaultSize="0" autoFill="0" autoLine="0" autoPict="0">
                <anchor moveWithCells="1">
                  <from>
                    <xdr:col>2</xdr:col>
                    <xdr:colOff>31750</xdr:colOff>
                    <xdr:row>23</xdr:row>
                    <xdr:rowOff>31750</xdr:rowOff>
                  </from>
                  <to>
                    <xdr:col>3</xdr:col>
                    <xdr:colOff>0</xdr:colOff>
                    <xdr:row>25</xdr:row>
                    <xdr:rowOff>31750</xdr:rowOff>
                  </to>
                </anchor>
              </controlPr>
            </control>
          </mc:Choice>
        </mc:AlternateContent>
        <mc:AlternateContent xmlns:mc="http://schemas.openxmlformats.org/markup-compatibility/2006">
          <mc:Choice Requires="x14">
            <control shapeId="19482" r:id="rId25" name="Check Box 26">
              <controlPr defaultSize="0" autoFill="0" autoLine="0" autoPict="0">
                <anchor moveWithCells="1">
                  <from>
                    <xdr:col>2</xdr:col>
                    <xdr:colOff>31750</xdr:colOff>
                    <xdr:row>25</xdr:row>
                    <xdr:rowOff>31750</xdr:rowOff>
                  </from>
                  <to>
                    <xdr:col>3</xdr:col>
                    <xdr:colOff>0</xdr:colOff>
                    <xdr:row>27</xdr:row>
                    <xdr:rowOff>31750</xdr:rowOff>
                  </to>
                </anchor>
              </controlPr>
            </control>
          </mc:Choice>
        </mc:AlternateContent>
        <mc:AlternateContent xmlns:mc="http://schemas.openxmlformats.org/markup-compatibility/2006">
          <mc:Choice Requires="x14">
            <control shapeId="19483" r:id="rId26" name="Check Box 27">
              <controlPr defaultSize="0" autoFill="0" autoLine="0" autoPict="0">
                <anchor moveWithCells="1">
                  <from>
                    <xdr:col>2</xdr:col>
                    <xdr:colOff>31750</xdr:colOff>
                    <xdr:row>27</xdr:row>
                    <xdr:rowOff>31750</xdr:rowOff>
                  </from>
                  <to>
                    <xdr:col>3</xdr:col>
                    <xdr:colOff>0</xdr:colOff>
                    <xdr:row>29</xdr:row>
                    <xdr:rowOff>31750</xdr:rowOff>
                  </to>
                </anchor>
              </controlPr>
            </control>
          </mc:Choice>
        </mc:AlternateContent>
        <mc:AlternateContent xmlns:mc="http://schemas.openxmlformats.org/markup-compatibility/2006">
          <mc:Choice Requires="x14">
            <control shapeId="19484" r:id="rId27" name="Check Box 28">
              <controlPr defaultSize="0" autoFill="0" autoLine="0" autoPict="0">
                <anchor moveWithCells="1">
                  <from>
                    <xdr:col>2</xdr:col>
                    <xdr:colOff>31750</xdr:colOff>
                    <xdr:row>29</xdr:row>
                    <xdr:rowOff>31750</xdr:rowOff>
                  </from>
                  <to>
                    <xdr:col>3</xdr:col>
                    <xdr:colOff>0</xdr:colOff>
                    <xdr:row>31</xdr:row>
                    <xdr:rowOff>31750</xdr:rowOff>
                  </to>
                </anchor>
              </controlPr>
            </control>
          </mc:Choice>
        </mc:AlternateContent>
        <mc:AlternateContent xmlns:mc="http://schemas.openxmlformats.org/markup-compatibility/2006">
          <mc:Choice Requires="x14">
            <control shapeId="19485" r:id="rId28" name="Check Box 29">
              <controlPr defaultSize="0" autoFill="0" autoLine="0" autoPict="0">
                <anchor moveWithCells="1">
                  <from>
                    <xdr:col>2</xdr:col>
                    <xdr:colOff>31750</xdr:colOff>
                    <xdr:row>33</xdr:row>
                    <xdr:rowOff>57150</xdr:rowOff>
                  </from>
                  <to>
                    <xdr:col>3</xdr:col>
                    <xdr:colOff>0</xdr:colOff>
                    <xdr:row>35</xdr:row>
                    <xdr:rowOff>31750</xdr:rowOff>
                  </to>
                </anchor>
              </controlPr>
            </control>
          </mc:Choice>
        </mc:AlternateContent>
        <mc:AlternateContent xmlns:mc="http://schemas.openxmlformats.org/markup-compatibility/2006">
          <mc:Choice Requires="x14">
            <control shapeId="19486" r:id="rId29" name="Check Box 30">
              <controlPr defaultSize="0" autoFill="0" autoLine="0" autoPict="0">
                <anchor moveWithCells="1">
                  <from>
                    <xdr:col>2</xdr:col>
                    <xdr:colOff>31750</xdr:colOff>
                    <xdr:row>35</xdr:row>
                    <xdr:rowOff>57150</xdr:rowOff>
                  </from>
                  <to>
                    <xdr:col>3</xdr:col>
                    <xdr:colOff>0</xdr:colOff>
                    <xdr:row>37</xdr:row>
                    <xdr:rowOff>19050</xdr:rowOff>
                  </to>
                </anchor>
              </controlPr>
            </control>
          </mc:Choice>
        </mc:AlternateContent>
        <mc:AlternateContent xmlns:mc="http://schemas.openxmlformats.org/markup-compatibility/2006">
          <mc:Choice Requires="x14">
            <control shapeId="19487" r:id="rId30" name="Check Box 31">
              <controlPr defaultSize="0" autoFill="0" autoLine="0" autoPict="0">
                <anchor moveWithCells="1">
                  <from>
                    <xdr:col>2</xdr:col>
                    <xdr:colOff>31750</xdr:colOff>
                    <xdr:row>43</xdr:row>
                    <xdr:rowOff>171450</xdr:rowOff>
                  </from>
                  <to>
                    <xdr:col>3</xdr:col>
                    <xdr:colOff>0</xdr:colOff>
                    <xdr:row>45</xdr:row>
                    <xdr:rowOff>38100</xdr:rowOff>
                  </to>
                </anchor>
              </controlPr>
            </control>
          </mc:Choice>
        </mc:AlternateContent>
        <mc:AlternateContent xmlns:mc="http://schemas.openxmlformats.org/markup-compatibility/2006">
          <mc:Choice Requires="x14">
            <control shapeId="19488" r:id="rId31" name="Check Box 32">
              <controlPr defaultSize="0" autoFill="0" autoLine="0" autoPict="0">
                <anchor moveWithCells="1">
                  <from>
                    <xdr:col>2</xdr:col>
                    <xdr:colOff>31750</xdr:colOff>
                    <xdr:row>41</xdr:row>
                    <xdr:rowOff>171450</xdr:rowOff>
                  </from>
                  <to>
                    <xdr:col>3</xdr:col>
                    <xdr:colOff>0</xdr:colOff>
                    <xdr:row>43</xdr:row>
                    <xdr:rowOff>38100</xdr:rowOff>
                  </to>
                </anchor>
              </controlPr>
            </control>
          </mc:Choice>
        </mc:AlternateContent>
        <mc:AlternateContent xmlns:mc="http://schemas.openxmlformats.org/markup-compatibility/2006">
          <mc:Choice Requires="x14">
            <control shapeId="19489" r:id="rId32" name="Check Box 33">
              <controlPr defaultSize="0" autoFill="0" autoLine="0" autoPict="0">
                <anchor moveWithCells="1">
                  <from>
                    <xdr:col>2</xdr:col>
                    <xdr:colOff>31750</xdr:colOff>
                    <xdr:row>56</xdr:row>
                    <xdr:rowOff>0</xdr:rowOff>
                  </from>
                  <to>
                    <xdr:col>3</xdr:col>
                    <xdr:colOff>0</xdr:colOff>
                    <xdr:row>57</xdr:row>
                    <xdr:rowOff>38100</xdr:rowOff>
                  </to>
                </anchor>
              </controlPr>
            </control>
          </mc:Choice>
        </mc:AlternateContent>
        <mc:AlternateContent xmlns:mc="http://schemas.openxmlformats.org/markup-compatibility/2006">
          <mc:Choice Requires="x14">
            <control shapeId="19490" r:id="rId33" name="Check Box 34">
              <controlPr defaultSize="0" autoFill="0" autoLine="0" autoPict="0">
                <anchor moveWithCells="1">
                  <from>
                    <xdr:col>2</xdr:col>
                    <xdr:colOff>31750</xdr:colOff>
                    <xdr:row>45</xdr:row>
                    <xdr:rowOff>171450</xdr:rowOff>
                  </from>
                  <to>
                    <xdr:col>3</xdr:col>
                    <xdr:colOff>0</xdr:colOff>
                    <xdr:row>47</xdr:row>
                    <xdr:rowOff>38100</xdr:rowOff>
                  </to>
                </anchor>
              </controlPr>
            </control>
          </mc:Choice>
        </mc:AlternateContent>
        <mc:AlternateContent xmlns:mc="http://schemas.openxmlformats.org/markup-compatibility/2006">
          <mc:Choice Requires="x14">
            <control shapeId="19491" r:id="rId34" name="Check Box 35">
              <controlPr defaultSize="0" autoFill="0" autoLine="0" autoPict="0">
                <anchor moveWithCells="1">
                  <from>
                    <xdr:col>2</xdr:col>
                    <xdr:colOff>31750</xdr:colOff>
                    <xdr:row>47</xdr:row>
                    <xdr:rowOff>171450</xdr:rowOff>
                  </from>
                  <to>
                    <xdr:col>3</xdr:col>
                    <xdr:colOff>0</xdr:colOff>
                    <xdr:row>49</xdr:row>
                    <xdr:rowOff>38100</xdr:rowOff>
                  </to>
                </anchor>
              </controlPr>
            </control>
          </mc:Choice>
        </mc:AlternateContent>
        <mc:AlternateContent xmlns:mc="http://schemas.openxmlformats.org/markup-compatibility/2006">
          <mc:Choice Requires="x14">
            <control shapeId="19492" r:id="rId35" name="Check Box 36">
              <controlPr defaultSize="0" autoFill="0" autoLine="0" autoPict="0">
                <anchor moveWithCells="1">
                  <from>
                    <xdr:col>2</xdr:col>
                    <xdr:colOff>31750</xdr:colOff>
                    <xdr:row>49</xdr:row>
                    <xdr:rowOff>171450</xdr:rowOff>
                  </from>
                  <to>
                    <xdr:col>3</xdr:col>
                    <xdr:colOff>0</xdr:colOff>
                    <xdr:row>51</xdr:row>
                    <xdr:rowOff>38100</xdr:rowOff>
                  </to>
                </anchor>
              </controlPr>
            </control>
          </mc:Choice>
        </mc:AlternateContent>
        <mc:AlternateContent xmlns:mc="http://schemas.openxmlformats.org/markup-compatibility/2006">
          <mc:Choice Requires="x14">
            <control shapeId="19493" r:id="rId36" name="Check Box 37">
              <controlPr defaultSize="0" autoFill="0" autoLine="0" autoPict="0">
                <anchor moveWithCells="1">
                  <from>
                    <xdr:col>2</xdr:col>
                    <xdr:colOff>31750</xdr:colOff>
                    <xdr:row>51</xdr:row>
                    <xdr:rowOff>171450</xdr:rowOff>
                  </from>
                  <to>
                    <xdr:col>3</xdr:col>
                    <xdr:colOff>0</xdr:colOff>
                    <xdr:row>52</xdr:row>
                    <xdr:rowOff>222250</xdr:rowOff>
                  </to>
                </anchor>
              </controlPr>
            </control>
          </mc:Choice>
        </mc:AlternateContent>
        <mc:AlternateContent xmlns:mc="http://schemas.openxmlformats.org/markup-compatibility/2006">
          <mc:Choice Requires="x14">
            <control shapeId="19494" r:id="rId37" name="Check Box 38">
              <controlPr defaultSize="0" autoFill="0" autoLine="0" autoPict="0">
                <anchor moveWithCells="1">
                  <from>
                    <xdr:col>2</xdr:col>
                    <xdr:colOff>31750</xdr:colOff>
                    <xdr:row>53</xdr:row>
                    <xdr:rowOff>171450</xdr:rowOff>
                  </from>
                  <to>
                    <xdr:col>3</xdr:col>
                    <xdr:colOff>0</xdr:colOff>
                    <xdr:row>55</xdr:row>
                    <xdr:rowOff>38100</xdr:rowOff>
                  </to>
                </anchor>
              </controlPr>
            </control>
          </mc:Choice>
        </mc:AlternateContent>
        <mc:AlternateContent xmlns:mc="http://schemas.openxmlformats.org/markup-compatibility/2006">
          <mc:Choice Requires="x14">
            <control shapeId="19495" r:id="rId38" name="Check Box 39">
              <controlPr defaultSize="0" autoFill="0" autoLine="0" autoPict="0">
                <anchor moveWithCells="1">
                  <from>
                    <xdr:col>2</xdr:col>
                    <xdr:colOff>31750</xdr:colOff>
                    <xdr:row>77</xdr:row>
                    <xdr:rowOff>57150</xdr:rowOff>
                  </from>
                  <to>
                    <xdr:col>3</xdr:col>
                    <xdr:colOff>0</xdr:colOff>
                    <xdr:row>79</xdr:row>
                    <xdr:rowOff>19050</xdr:rowOff>
                  </to>
                </anchor>
              </controlPr>
            </control>
          </mc:Choice>
        </mc:AlternateContent>
        <mc:AlternateContent xmlns:mc="http://schemas.openxmlformats.org/markup-compatibility/2006">
          <mc:Choice Requires="x14">
            <control shapeId="19496" r:id="rId39" name="Check Box 40">
              <controlPr defaultSize="0" autoFill="0" autoLine="0" autoPict="0">
                <anchor moveWithCells="1">
                  <from>
                    <xdr:col>2</xdr:col>
                    <xdr:colOff>31750</xdr:colOff>
                    <xdr:row>89</xdr:row>
                    <xdr:rowOff>57150</xdr:rowOff>
                  </from>
                  <to>
                    <xdr:col>3</xdr:col>
                    <xdr:colOff>0</xdr:colOff>
                    <xdr:row>91</xdr:row>
                    <xdr:rowOff>19050</xdr:rowOff>
                  </to>
                </anchor>
              </controlPr>
            </control>
          </mc:Choice>
        </mc:AlternateContent>
        <mc:AlternateContent xmlns:mc="http://schemas.openxmlformats.org/markup-compatibility/2006">
          <mc:Choice Requires="x14">
            <control shapeId="19497" r:id="rId40" name="Check Box 41">
              <controlPr defaultSize="0" autoFill="0" autoLine="0" autoPict="0">
                <anchor moveWithCells="1">
                  <from>
                    <xdr:col>2</xdr:col>
                    <xdr:colOff>31750</xdr:colOff>
                    <xdr:row>37</xdr:row>
                    <xdr:rowOff>31750</xdr:rowOff>
                  </from>
                  <to>
                    <xdr:col>3</xdr:col>
                    <xdr:colOff>0</xdr:colOff>
                    <xdr:row>38</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5BB8F-9615-443C-A4E0-FCB037D3210F}">
  <sheetPr codeName="Sheet6"/>
  <dimension ref="B1:AD18"/>
  <sheetViews>
    <sheetView showGridLines="0" showRowColHeaders="0" showZeros="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6" t="s">
        <v>97</v>
      </c>
      <c r="X3" s="113"/>
      <c r="Y3" s="113"/>
      <c r="Z3" s="113"/>
      <c r="AA3" s="113"/>
      <c r="AB3" s="113"/>
      <c r="AC3" s="113"/>
      <c r="AD3" s="113"/>
    </row>
    <row r="4" spans="2:30"/>
    <row r="5" spans="2:30">
      <c r="B5" s="141" t="s">
        <v>98</v>
      </c>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row>
    <row r="6" spans="2:30"/>
    <row r="7" spans="2:30" ht="48" customHeight="1">
      <c r="B7" s="135" t="s">
        <v>99</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row>
    <row r="8" spans="2:30"/>
    <row r="9" spans="2:30" ht="30" customHeight="1">
      <c r="B9" s="135" t="s">
        <v>100</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row>
    <row r="10" spans="2:30"/>
    <row r="11" spans="2:30" ht="48" customHeight="1">
      <c r="B11" s="135" t="s">
        <v>101</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row>
    <row r="12" spans="2:30"/>
    <row r="13" spans="2:30" ht="30" customHeight="1">
      <c r="B13" s="135" t="s">
        <v>102</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row>
    <row r="14" spans="2:30"/>
    <row r="15" spans="2:30" ht="30" customHeight="1" thickBot="1">
      <c r="B15" s="139" t="s">
        <v>103</v>
      </c>
      <c r="C15" s="139"/>
      <c r="D15" s="139"/>
      <c r="E15" s="140"/>
      <c r="F15" s="140"/>
      <c r="G15" s="140"/>
      <c r="H15" s="140"/>
      <c r="I15" s="140"/>
      <c r="J15" s="140"/>
      <c r="K15" s="140"/>
      <c r="L15" s="140"/>
      <c r="M15" s="140"/>
      <c r="N15" s="140"/>
      <c r="O15" s="140"/>
      <c r="Q15" s="139" t="s">
        <v>104</v>
      </c>
      <c r="R15" s="139"/>
      <c r="S15" s="139"/>
      <c r="T15" s="140"/>
      <c r="U15" s="140"/>
      <c r="V15" s="140"/>
      <c r="W15" s="140"/>
      <c r="X15" s="140"/>
      <c r="Y15" s="140"/>
      <c r="Z15" s="140"/>
      <c r="AA15" s="140"/>
      <c r="AB15" s="140"/>
      <c r="AC15" s="140"/>
      <c r="AD15" s="140"/>
    </row>
    <row r="16" spans="2:30" ht="20.100000000000001" customHeight="1" thickBot="1">
      <c r="B16" s="139" t="s">
        <v>105</v>
      </c>
      <c r="C16" s="139"/>
      <c r="D16" s="139"/>
      <c r="E16" s="140"/>
      <c r="F16" s="140"/>
      <c r="G16" s="140"/>
      <c r="H16" s="140"/>
      <c r="I16" s="140"/>
      <c r="J16" s="140"/>
      <c r="K16" s="140"/>
      <c r="L16" s="140"/>
      <c r="M16" s="140"/>
      <c r="N16" s="140"/>
      <c r="O16" s="140"/>
      <c r="Q16" s="139" t="s">
        <v>105</v>
      </c>
      <c r="R16" s="139"/>
      <c r="S16" s="139"/>
      <c r="T16" s="140"/>
      <c r="U16" s="140"/>
      <c r="V16" s="140"/>
      <c r="W16" s="140"/>
      <c r="X16" s="140"/>
      <c r="Y16" s="140"/>
      <c r="Z16" s="140"/>
      <c r="AA16" s="140"/>
      <c r="AB16" s="140"/>
      <c r="AC16" s="140"/>
      <c r="AD16" s="140"/>
    </row>
    <row r="17" spans="2:30" ht="20.100000000000001" customHeight="1" thickBot="1">
      <c r="B17" s="139" t="s">
        <v>106</v>
      </c>
      <c r="C17" s="139"/>
      <c r="D17" s="139"/>
      <c r="E17" s="140"/>
      <c r="F17" s="140"/>
      <c r="G17" s="140"/>
      <c r="H17" s="140"/>
      <c r="I17" s="140"/>
      <c r="J17" s="140"/>
      <c r="K17" s="140"/>
      <c r="L17" s="140"/>
      <c r="M17" s="140"/>
      <c r="N17" s="140"/>
      <c r="O17" s="140"/>
      <c r="Q17" s="139" t="s">
        <v>106</v>
      </c>
      <c r="R17" s="139"/>
      <c r="S17" s="139"/>
      <c r="T17" s="140"/>
      <c r="U17" s="140"/>
      <c r="V17" s="140"/>
      <c r="W17" s="140"/>
      <c r="X17" s="140"/>
      <c r="Y17" s="140"/>
      <c r="Z17" s="140"/>
      <c r="AA17" s="140"/>
      <c r="AB17" s="140"/>
      <c r="AC17" s="140"/>
      <c r="AD17" s="140"/>
    </row>
    <row r="18" spans="2:30" ht="3" customHeight="1"/>
  </sheetData>
  <sheetProtection algorithmName="SHA-512" hashValue="CrL8KhckVYlIy2oEAiRNMnzS9bUcw5XQg8OSNi9hjhzvRIN5Ssid4VTKFg5QY/mGVroq6rJqiRLUBheGdd9RLg==" saltValue="2LqkbexhFCuE6J/MTwCe7A==" spinCount="100000" sheet="1" objects="1" scenarios="1" autoFilter="0"/>
  <mergeCells count="18">
    <mergeCell ref="B15:D15"/>
    <mergeCell ref="B16:D16"/>
    <mergeCell ref="B17:D17"/>
    <mergeCell ref="E15:O15"/>
    <mergeCell ref="E16:O16"/>
    <mergeCell ref="E17:O17"/>
    <mergeCell ref="X1:AD3"/>
    <mergeCell ref="T16:AD16"/>
    <mergeCell ref="T17:AD17"/>
    <mergeCell ref="Q16:S16"/>
    <mergeCell ref="Q17:S17"/>
    <mergeCell ref="Q15:S15"/>
    <mergeCell ref="T15:AD15"/>
    <mergeCell ref="B5:AD5"/>
    <mergeCell ref="B7:AD7"/>
    <mergeCell ref="B9:AD9"/>
    <mergeCell ref="B11:AD11"/>
    <mergeCell ref="B13:AD13"/>
  </mergeCells>
  <pageMargins left="0.3" right="0.3" top="0.3" bottom="0.7" header="0.3" footer="0.3"/>
  <pageSetup orientation="portrait" horizontalDpi="90" verticalDpi="90" r:id="rId1"/>
  <headerFooter scaleWithDoc="0">
    <oddFooter>&amp;LMPFA SRF Application Forms&amp;C&amp;A&amp;R  page &amp;P of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CA25A-2DF9-4160-AE0E-999FB0BF27BE}">
  <sheetPr codeName="Sheet7"/>
  <dimension ref="A1:AD162"/>
  <sheetViews>
    <sheetView showGridLines="0" showRowColHeaders="0" showZeros="0" zoomScaleNormal="100" zoomScaleSheetLayoutView="10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1:30">
      <c r="A1" s="64"/>
      <c r="B1" s="64" t="s">
        <v>19</v>
      </c>
      <c r="C1" s="64"/>
      <c r="D1" s="64"/>
      <c r="E1" s="64"/>
      <c r="F1" s="64"/>
      <c r="G1" s="64"/>
      <c r="H1" s="64"/>
      <c r="I1" s="64"/>
      <c r="J1" s="64"/>
      <c r="K1" s="64"/>
      <c r="L1" s="64"/>
      <c r="M1" s="64"/>
      <c r="N1" s="64"/>
      <c r="O1" s="64"/>
      <c r="P1" s="64"/>
      <c r="Q1" s="64"/>
      <c r="R1" s="64"/>
      <c r="S1" s="64"/>
      <c r="T1" s="64"/>
      <c r="U1" s="64"/>
      <c r="V1" s="64"/>
      <c r="W1" s="64"/>
      <c r="X1" s="119" t="str">
        <f>applicant&amp;CHAR(10)&amp;SystemType&amp;"-"&amp;IUP_status&amp;": "&amp;IUP_ID&amp;CHAR(10)&amp;project_title</f>
        <v>Appleton
CW-Part B: 280758-PS02
Rehab collection, Ph 2</v>
      </c>
      <c r="Y1" s="120"/>
      <c r="Z1" s="120"/>
      <c r="AA1" s="120"/>
      <c r="AB1" s="120"/>
      <c r="AC1" s="120"/>
      <c r="AD1" s="120"/>
    </row>
    <row r="2" spans="1:30">
      <c r="A2" s="64"/>
      <c r="B2" s="64" t="s">
        <v>20</v>
      </c>
      <c r="C2" s="64"/>
      <c r="D2" s="64"/>
      <c r="E2" s="64"/>
      <c r="F2" s="64"/>
      <c r="G2" s="64"/>
      <c r="H2" s="64"/>
      <c r="I2" s="64"/>
      <c r="J2" s="64"/>
      <c r="K2" s="64"/>
      <c r="L2" s="64"/>
      <c r="M2" s="64"/>
      <c r="N2" s="64"/>
      <c r="O2" s="64"/>
      <c r="P2" s="64"/>
      <c r="Q2" s="64"/>
      <c r="R2" s="64"/>
      <c r="S2" s="64"/>
      <c r="T2" s="64"/>
      <c r="U2" s="64"/>
      <c r="V2" s="64"/>
      <c r="W2" s="64"/>
      <c r="X2" s="120"/>
      <c r="Y2" s="120"/>
      <c r="Z2" s="120"/>
      <c r="AA2" s="120"/>
      <c r="AB2" s="120"/>
      <c r="AC2" s="120"/>
      <c r="AD2" s="120"/>
    </row>
    <row r="3" spans="1:30" ht="18.600000000000001">
      <c r="A3" s="64"/>
      <c r="B3" s="70" t="s">
        <v>107</v>
      </c>
      <c r="C3" s="64"/>
      <c r="D3" s="64"/>
      <c r="E3" s="157" t="s">
        <v>108</v>
      </c>
      <c r="F3" s="123"/>
      <c r="G3" s="123"/>
      <c r="H3" s="123"/>
      <c r="I3" s="123"/>
      <c r="J3" s="123"/>
      <c r="K3" s="123"/>
      <c r="L3" s="123"/>
      <c r="M3" s="123"/>
      <c r="N3" s="123"/>
      <c r="O3" s="123"/>
      <c r="P3" s="123"/>
      <c r="Q3" s="123"/>
      <c r="R3" s="123"/>
      <c r="S3" s="123"/>
      <c r="T3" s="123"/>
      <c r="U3" s="123"/>
      <c r="V3" s="123"/>
      <c r="W3" s="123"/>
      <c r="X3" s="120"/>
      <c r="Y3" s="120"/>
      <c r="Z3" s="120"/>
      <c r="AA3" s="120"/>
      <c r="AB3" s="120"/>
      <c r="AC3" s="120"/>
      <c r="AD3" s="120"/>
    </row>
    <row r="4" spans="1:30">
      <c r="A4" s="64"/>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row>
    <row r="5" spans="1:30">
      <c r="A5" s="64"/>
      <c r="B5" s="122" t="s">
        <v>109</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3"/>
    </row>
    <row r="6" spans="1:30">
      <c r="A6" s="64"/>
      <c r="B6" s="64"/>
      <c r="C6" s="64" t="s">
        <v>110</v>
      </c>
      <c r="D6" s="64"/>
      <c r="E6" s="64"/>
      <c r="F6" s="64"/>
      <c r="G6" s="64"/>
      <c r="H6" s="64"/>
      <c r="I6" s="64"/>
      <c r="J6" s="64"/>
      <c r="K6" s="64"/>
      <c r="L6" s="64"/>
      <c r="M6" s="64"/>
      <c r="N6" s="64"/>
      <c r="O6" s="160" t="str">
        <f>applicant</f>
        <v>Appleton</v>
      </c>
      <c r="P6" s="161"/>
      <c r="Q6" s="161"/>
      <c r="R6" s="161"/>
      <c r="S6" s="161"/>
      <c r="T6" s="161"/>
      <c r="U6" s="161"/>
      <c r="V6" s="161"/>
      <c r="W6" s="161"/>
      <c r="X6" s="161"/>
      <c r="Y6" s="161"/>
      <c r="Z6" s="161"/>
      <c r="AA6" s="161"/>
      <c r="AB6" s="161"/>
      <c r="AC6" s="162"/>
      <c r="AD6" s="64"/>
    </row>
    <row r="7" spans="1:30" ht="3" customHeight="1">
      <c r="A7" s="64"/>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row>
    <row r="8" spans="1:30">
      <c r="A8" s="64"/>
      <c r="B8" s="64"/>
      <c r="C8" s="64" t="s">
        <v>111</v>
      </c>
      <c r="D8" s="64"/>
      <c r="E8" s="64"/>
      <c r="F8" s="64"/>
      <c r="G8" s="64"/>
      <c r="H8" s="64"/>
      <c r="I8" s="64"/>
      <c r="J8" s="64"/>
      <c r="K8" s="64"/>
      <c r="L8" s="64"/>
      <c r="M8" s="64"/>
      <c r="N8" s="64"/>
      <c r="O8" s="160" t="str">
        <f>IF(applicant="","",VLOOKUP(applicant,table_CTUs,2,FALSE))</f>
        <v>Swift County</v>
      </c>
      <c r="P8" s="161"/>
      <c r="Q8" s="161"/>
      <c r="R8" s="161"/>
      <c r="S8" s="161"/>
      <c r="T8" s="161"/>
      <c r="U8" s="161"/>
      <c r="V8" s="161"/>
      <c r="W8" s="161"/>
      <c r="X8" s="161"/>
      <c r="Y8" s="161"/>
      <c r="Z8" s="161"/>
      <c r="AA8" s="161"/>
      <c r="AB8" s="161"/>
      <c r="AC8" s="162"/>
      <c r="AD8" s="64"/>
    </row>
    <row r="9" spans="1:30" ht="3" customHeight="1">
      <c r="A9" s="64"/>
      <c r="B9" s="64"/>
      <c r="C9" s="64"/>
      <c r="D9" s="64"/>
      <c r="E9" s="64"/>
      <c r="F9" s="64"/>
      <c r="G9" s="64"/>
      <c r="H9" s="64"/>
      <c r="I9" s="64"/>
      <c r="J9" s="64"/>
      <c r="K9" s="64"/>
      <c r="L9" s="64"/>
      <c r="M9" s="64"/>
      <c r="N9" s="64"/>
      <c r="O9" s="64"/>
      <c r="P9" s="64"/>
      <c r="Q9" s="64"/>
      <c r="R9" s="64"/>
      <c r="S9" s="64"/>
      <c r="T9" s="64"/>
      <c r="U9" s="64"/>
      <c r="V9" s="64"/>
      <c r="W9" s="64"/>
      <c r="X9" s="64"/>
      <c r="Y9" s="64"/>
      <c r="Z9" s="64"/>
      <c r="AA9" s="64"/>
      <c r="AB9" s="64"/>
      <c r="AC9" s="64"/>
      <c r="AD9" s="64"/>
    </row>
    <row r="10" spans="1:30">
      <c r="A10" s="64"/>
      <c r="B10" s="64"/>
      <c r="C10" s="64" t="s">
        <v>112</v>
      </c>
      <c r="D10" s="64"/>
      <c r="E10" s="64"/>
      <c r="F10" s="64"/>
      <c r="G10" s="64"/>
      <c r="H10" s="64"/>
      <c r="I10" s="64"/>
      <c r="J10" s="158" t="s">
        <v>113</v>
      </c>
      <c r="K10" s="159"/>
      <c r="L10" s="159"/>
      <c r="M10" s="159"/>
      <c r="N10" s="159"/>
      <c r="O10" s="154"/>
      <c r="P10" s="155"/>
      <c r="Q10" s="155"/>
      <c r="R10" s="155"/>
      <c r="S10" s="155"/>
      <c r="T10" s="155"/>
      <c r="U10" s="155"/>
      <c r="V10" s="155"/>
      <c r="W10" s="155"/>
      <c r="X10" s="155"/>
      <c r="Y10" s="155"/>
      <c r="Z10" s="155"/>
      <c r="AA10" s="155"/>
      <c r="AB10" s="155"/>
      <c r="AC10" s="156"/>
      <c r="AD10" s="64"/>
    </row>
    <row r="11" spans="1:30" ht="3" customHeight="1">
      <c r="A11" s="64"/>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row>
    <row r="12" spans="1:30">
      <c r="A12" s="64"/>
      <c r="B12" s="64"/>
      <c r="C12" s="64" t="s">
        <v>114</v>
      </c>
      <c r="D12" s="64"/>
      <c r="E12" s="64"/>
      <c r="F12" s="64"/>
      <c r="G12" s="64"/>
      <c r="H12" s="64"/>
      <c r="I12" s="64"/>
      <c r="J12" s="64"/>
      <c r="K12" s="64"/>
      <c r="L12" s="64"/>
      <c r="M12" s="64"/>
      <c r="N12" s="64"/>
      <c r="O12" s="154"/>
      <c r="P12" s="155"/>
      <c r="Q12" s="155"/>
      <c r="R12" s="155"/>
      <c r="S12" s="155"/>
      <c r="T12" s="155"/>
      <c r="U12" s="155"/>
      <c r="V12" s="155"/>
      <c r="W12" s="155"/>
      <c r="X12" s="155"/>
      <c r="Y12" s="155"/>
      <c r="Z12" s="155"/>
      <c r="AA12" s="155"/>
      <c r="AB12" s="155"/>
      <c r="AC12" s="156"/>
      <c r="AD12" s="64"/>
    </row>
    <row r="13" spans="1:30" ht="3" customHeight="1">
      <c r="A13" s="64"/>
      <c r="B13" s="64"/>
      <c r="C13" s="64"/>
      <c r="D13" s="64"/>
      <c r="E13" s="64"/>
      <c r="F13" s="64"/>
      <c r="G13" s="64"/>
      <c r="H13" s="64"/>
      <c r="I13" s="64"/>
      <c r="J13" s="64"/>
      <c r="K13" s="64"/>
      <c r="L13" s="64"/>
      <c r="M13" s="64"/>
      <c r="N13" s="64"/>
      <c r="O13" s="71"/>
      <c r="P13" s="71"/>
      <c r="Q13" s="71"/>
      <c r="R13" s="71"/>
      <c r="S13" s="71"/>
      <c r="T13" s="71"/>
      <c r="U13" s="71"/>
      <c r="V13" s="71"/>
      <c r="W13" s="71"/>
      <c r="X13" s="71"/>
      <c r="Y13" s="71"/>
      <c r="Z13" s="71"/>
      <c r="AA13" s="71"/>
      <c r="AB13" s="71"/>
      <c r="AC13" s="71"/>
      <c r="AD13" s="64"/>
    </row>
    <row r="14" spans="1:30">
      <c r="A14" s="64"/>
      <c r="B14" s="64"/>
      <c r="C14" s="64" t="s">
        <v>115</v>
      </c>
      <c r="D14" s="64"/>
      <c r="E14" s="64"/>
      <c r="F14" s="64"/>
      <c r="G14" s="64"/>
      <c r="H14" s="64"/>
      <c r="I14" s="64"/>
      <c r="J14" s="64"/>
      <c r="K14" s="64"/>
      <c r="L14" s="64"/>
      <c r="M14" s="64"/>
      <c r="N14" s="64"/>
      <c r="O14" s="154"/>
      <c r="P14" s="155"/>
      <c r="Q14" s="155"/>
      <c r="R14" s="155"/>
      <c r="S14" s="155"/>
      <c r="T14" s="155"/>
      <c r="U14" s="155"/>
      <c r="V14" s="155"/>
      <c r="W14" s="155"/>
      <c r="X14" s="155"/>
      <c r="Y14" s="155"/>
      <c r="Z14" s="155"/>
      <c r="AA14" s="155"/>
      <c r="AB14" s="155"/>
      <c r="AC14" s="156"/>
      <c r="AD14" s="64"/>
    </row>
    <row r="15" spans="1:30">
      <c r="A15" s="64"/>
      <c r="B15" s="64"/>
      <c r="C15" s="67" t="s">
        <v>116</v>
      </c>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row>
    <row r="16" spans="1:30">
      <c r="A16" s="64"/>
      <c r="B16" s="64"/>
      <c r="C16" s="67"/>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row>
    <row r="17" spans="1:30">
      <c r="A17" s="64"/>
      <c r="B17" s="122" t="s">
        <v>117</v>
      </c>
      <c r="C17" s="122"/>
      <c r="D17" s="122"/>
      <c r="E17" s="122"/>
      <c r="F17" s="122"/>
      <c r="G17" s="122"/>
      <c r="H17" s="122"/>
      <c r="I17" s="122"/>
      <c r="J17" s="122"/>
      <c r="K17" s="122"/>
      <c r="L17" s="122"/>
      <c r="M17" s="122"/>
      <c r="N17" s="122"/>
      <c r="O17" s="122"/>
      <c r="P17" s="122"/>
      <c r="Q17" s="122"/>
      <c r="R17" s="122"/>
      <c r="S17" s="122"/>
      <c r="T17" s="122"/>
      <c r="U17" s="122"/>
      <c r="V17" s="122"/>
      <c r="W17" s="122"/>
      <c r="X17" s="122"/>
      <c r="Y17" s="122"/>
      <c r="Z17" s="122"/>
      <c r="AA17" s="122"/>
      <c r="AB17" s="122"/>
      <c r="AC17" s="122"/>
      <c r="AD17" s="123"/>
    </row>
    <row r="18" spans="1:30">
      <c r="A18" s="64"/>
      <c r="B18" s="64"/>
      <c r="C18" s="64" t="s">
        <v>118</v>
      </c>
      <c r="D18" s="64"/>
      <c r="E18" s="64"/>
      <c r="F18" s="64"/>
      <c r="G18" s="64"/>
      <c r="H18" s="64"/>
      <c r="I18" s="64"/>
      <c r="J18" s="64"/>
      <c r="K18" s="64"/>
      <c r="L18" s="64"/>
      <c r="M18" s="64"/>
      <c r="N18" s="64"/>
      <c r="O18" s="142"/>
      <c r="P18" s="143"/>
      <c r="Q18" s="143"/>
      <c r="R18" s="143"/>
      <c r="S18" s="143"/>
      <c r="T18" s="143"/>
      <c r="U18" s="143"/>
      <c r="V18" s="143"/>
      <c r="W18" s="143"/>
      <c r="X18" s="143"/>
      <c r="Y18" s="143"/>
      <c r="Z18" s="143"/>
      <c r="AA18" s="143"/>
      <c r="AB18" s="143"/>
      <c r="AC18" s="144"/>
      <c r="AD18" s="64"/>
    </row>
    <row r="19" spans="1:30" ht="3" customHeight="1">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row>
    <row r="20" spans="1:30">
      <c r="A20" s="64"/>
      <c r="B20" s="64"/>
      <c r="C20" s="64" t="s">
        <v>119</v>
      </c>
      <c r="D20" s="64"/>
      <c r="E20" s="64"/>
      <c r="F20" s="64"/>
      <c r="G20" s="64"/>
      <c r="H20" s="64"/>
      <c r="I20" s="64"/>
      <c r="J20" s="64"/>
      <c r="K20" s="64"/>
      <c r="L20" s="64"/>
      <c r="M20" s="64"/>
      <c r="N20" s="64"/>
      <c r="O20" s="142"/>
      <c r="P20" s="143"/>
      <c r="Q20" s="143"/>
      <c r="R20" s="143"/>
      <c r="S20" s="143"/>
      <c r="T20" s="143"/>
      <c r="U20" s="143"/>
      <c r="V20" s="143"/>
      <c r="W20" s="143"/>
      <c r="X20" s="143"/>
      <c r="Y20" s="143"/>
      <c r="Z20" s="143"/>
      <c r="AA20" s="143"/>
      <c r="AB20" s="143"/>
      <c r="AC20" s="144"/>
      <c r="AD20" s="64"/>
    </row>
    <row r="21" spans="1:30">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row>
    <row r="22" spans="1:30">
      <c r="A22" s="64"/>
      <c r="B22" s="122" t="s">
        <v>120</v>
      </c>
      <c r="C22" s="122"/>
      <c r="D22" s="122"/>
      <c r="E22" s="122"/>
      <c r="F22" s="122"/>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3"/>
    </row>
    <row r="23" spans="1:30">
      <c r="A23" s="64"/>
      <c r="B23" s="64"/>
      <c r="C23" s="64" t="s">
        <v>110</v>
      </c>
      <c r="D23" s="64"/>
      <c r="E23" s="64"/>
      <c r="F23" s="64"/>
      <c r="G23" s="64"/>
      <c r="H23" s="64"/>
      <c r="I23" s="64"/>
      <c r="J23" s="64"/>
      <c r="K23" s="64"/>
      <c r="L23" s="64"/>
      <c r="M23" s="64"/>
      <c r="N23" s="64"/>
      <c r="O23" s="142"/>
      <c r="P23" s="143"/>
      <c r="Q23" s="143"/>
      <c r="R23" s="143"/>
      <c r="S23" s="143"/>
      <c r="T23" s="143"/>
      <c r="U23" s="143"/>
      <c r="V23" s="143"/>
      <c r="W23" s="143"/>
      <c r="X23" s="143"/>
      <c r="Y23" s="143"/>
      <c r="Z23" s="143"/>
      <c r="AA23" s="143"/>
      <c r="AB23" s="143"/>
      <c r="AC23" s="144"/>
      <c r="AD23" s="64"/>
    </row>
    <row r="24" spans="1:30" ht="3" customHeight="1">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row>
    <row r="25" spans="1:30">
      <c r="A25" s="64"/>
      <c r="B25" s="64"/>
      <c r="C25" s="64" t="s">
        <v>121</v>
      </c>
      <c r="D25" s="64"/>
      <c r="E25" s="64"/>
      <c r="F25" s="64"/>
      <c r="G25" s="64"/>
      <c r="H25" s="64"/>
      <c r="I25" s="64"/>
      <c r="J25" s="64"/>
      <c r="K25" s="64"/>
      <c r="L25" s="64"/>
      <c r="M25" s="64"/>
      <c r="N25" s="64"/>
      <c r="O25" s="142"/>
      <c r="P25" s="143"/>
      <c r="Q25" s="143"/>
      <c r="R25" s="143"/>
      <c r="S25" s="143"/>
      <c r="T25" s="143"/>
      <c r="U25" s="143"/>
      <c r="V25" s="143"/>
      <c r="W25" s="143"/>
      <c r="X25" s="143"/>
      <c r="Y25" s="143"/>
      <c r="Z25" s="143"/>
      <c r="AA25" s="143"/>
      <c r="AB25" s="143"/>
      <c r="AC25" s="144"/>
      <c r="AD25" s="64"/>
    </row>
    <row r="26" spans="1:30" ht="3" customHeight="1">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row>
    <row r="27" spans="1:30">
      <c r="A27" s="64"/>
      <c r="B27" s="64"/>
      <c r="C27" s="64" t="s">
        <v>122</v>
      </c>
      <c r="D27" s="64"/>
      <c r="E27" s="64"/>
      <c r="F27" s="64"/>
      <c r="G27" s="64"/>
      <c r="H27" s="64"/>
      <c r="I27" s="64"/>
      <c r="J27" s="64"/>
      <c r="K27" s="64"/>
      <c r="L27" s="64"/>
      <c r="M27" s="64"/>
      <c r="N27" s="64"/>
      <c r="O27" s="142"/>
      <c r="P27" s="143"/>
      <c r="Q27" s="143"/>
      <c r="R27" s="143"/>
      <c r="S27" s="143"/>
      <c r="T27" s="143"/>
      <c r="U27" s="143"/>
      <c r="V27" s="143"/>
      <c r="W27" s="143"/>
      <c r="X27" s="143"/>
      <c r="Y27" s="143"/>
      <c r="Z27" s="143"/>
      <c r="AA27" s="143"/>
      <c r="AB27" s="143"/>
      <c r="AC27" s="144"/>
      <c r="AD27" s="64"/>
    </row>
    <row r="28" spans="1:30" ht="3" customHeight="1">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row>
    <row r="29" spans="1:30">
      <c r="A29" s="64"/>
      <c r="B29" s="64"/>
      <c r="C29" s="64" t="s">
        <v>123</v>
      </c>
      <c r="D29" s="64"/>
      <c r="E29" s="64"/>
      <c r="F29" s="64"/>
      <c r="G29" s="64"/>
      <c r="H29" s="64"/>
      <c r="I29" s="64"/>
      <c r="J29" s="64"/>
      <c r="K29" s="64"/>
      <c r="L29" s="64"/>
      <c r="M29" s="64"/>
      <c r="N29" s="64"/>
      <c r="O29" s="142"/>
      <c r="P29" s="143"/>
      <c r="Q29" s="143"/>
      <c r="R29" s="143"/>
      <c r="S29" s="143"/>
      <c r="T29" s="143"/>
      <c r="U29" s="143"/>
      <c r="V29" s="143"/>
      <c r="W29" s="143"/>
      <c r="X29" s="143"/>
      <c r="Y29" s="143"/>
      <c r="Z29" s="143"/>
      <c r="AA29" s="143"/>
      <c r="AB29" s="143"/>
      <c r="AC29" s="144"/>
      <c r="AD29" s="64"/>
    </row>
    <row r="30" spans="1:30" ht="3" customHeight="1">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row>
    <row r="31" spans="1:30">
      <c r="A31" s="64"/>
      <c r="B31" s="64"/>
      <c r="C31" s="64" t="s">
        <v>118</v>
      </c>
      <c r="D31" s="64"/>
      <c r="E31" s="64"/>
      <c r="F31" s="64"/>
      <c r="G31" s="64"/>
      <c r="H31" s="64"/>
      <c r="I31" s="64"/>
      <c r="J31" s="64"/>
      <c r="K31" s="64"/>
      <c r="L31" s="64"/>
      <c r="M31" s="64"/>
      <c r="N31" s="64"/>
      <c r="O31" s="142"/>
      <c r="P31" s="143"/>
      <c r="Q31" s="143"/>
      <c r="R31" s="143"/>
      <c r="S31" s="143"/>
      <c r="T31" s="143"/>
      <c r="U31" s="143"/>
      <c r="V31" s="143"/>
      <c r="W31" s="143"/>
      <c r="X31" s="143"/>
      <c r="Y31" s="143"/>
      <c r="Z31" s="143"/>
      <c r="AA31" s="143"/>
      <c r="AB31" s="143"/>
      <c r="AC31" s="144"/>
      <c r="AD31" s="64"/>
    </row>
    <row r="32" spans="1:30" ht="3" customHeight="1">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row>
    <row r="33" spans="1:30">
      <c r="A33" s="64"/>
      <c r="B33" s="64"/>
      <c r="C33" s="64" t="s">
        <v>119</v>
      </c>
      <c r="D33" s="64"/>
      <c r="E33" s="64"/>
      <c r="F33" s="64"/>
      <c r="G33" s="64"/>
      <c r="H33" s="64"/>
      <c r="I33" s="64"/>
      <c r="J33" s="64"/>
      <c r="K33" s="64"/>
      <c r="L33" s="64"/>
      <c r="M33" s="64"/>
      <c r="N33" s="64"/>
      <c r="O33" s="142"/>
      <c r="P33" s="143"/>
      <c r="Q33" s="143"/>
      <c r="R33" s="143"/>
      <c r="S33" s="143"/>
      <c r="T33" s="143"/>
      <c r="U33" s="143"/>
      <c r="V33" s="143"/>
      <c r="W33" s="143"/>
      <c r="X33" s="143"/>
      <c r="Y33" s="143"/>
      <c r="Z33" s="143"/>
      <c r="AA33" s="143"/>
      <c r="AB33" s="143"/>
      <c r="AC33" s="144"/>
      <c r="AD33" s="64"/>
    </row>
    <row r="34" spans="1:30">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row>
    <row r="35" spans="1:30">
      <c r="A35" s="64"/>
      <c r="B35" s="122" t="s">
        <v>124</v>
      </c>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3"/>
    </row>
    <row r="36" spans="1:30">
      <c r="A36" s="64"/>
      <c r="B36" s="64"/>
      <c r="C36" s="64" t="s">
        <v>125</v>
      </c>
      <c r="D36" s="64" t="s">
        <v>110</v>
      </c>
      <c r="E36" s="64"/>
      <c r="F36" s="64"/>
      <c r="G36" s="64"/>
      <c r="H36" s="64"/>
      <c r="I36" s="64"/>
      <c r="J36" s="64"/>
      <c r="K36" s="64"/>
      <c r="L36" s="64"/>
      <c r="M36" s="64"/>
      <c r="N36" s="64"/>
      <c r="O36" s="142"/>
      <c r="P36" s="143"/>
      <c r="Q36" s="143"/>
      <c r="R36" s="143"/>
      <c r="S36" s="143"/>
      <c r="T36" s="143"/>
      <c r="U36" s="143"/>
      <c r="V36" s="143"/>
      <c r="W36" s="143"/>
      <c r="X36" s="143"/>
      <c r="Y36" s="143"/>
      <c r="Z36" s="143"/>
      <c r="AA36" s="143"/>
      <c r="AB36" s="143"/>
      <c r="AC36" s="144"/>
      <c r="AD36" s="64"/>
    </row>
    <row r="37" spans="1:30" ht="3" customHeight="1">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row>
    <row r="38" spans="1:30">
      <c r="A38" s="64"/>
      <c r="B38" s="64"/>
      <c r="C38" s="64"/>
      <c r="D38" s="64" t="s">
        <v>121</v>
      </c>
      <c r="E38" s="64"/>
      <c r="F38" s="64"/>
      <c r="G38" s="64"/>
      <c r="H38" s="64"/>
      <c r="I38" s="64"/>
      <c r="J38" s="64"/>
      <c r="K38" s="64"/>
      <c r="L38" s="64"/>
      <c r="M38" s="64"/>
      <c r="N38" s="64"/>
      <c r="O38" s="142"/>
      <c r="P38" s="143"/>
      <c r="Q38" s="143"/>
      <c r="R38" s="143"/>
      <c r="S38" s="143"/>
      <c r="T38" s="143"/>
      <c r="U38" s="143"/>
      <c r="V38" s="143"/>
      <c r="W38" s="143"/>
      <c r="X38" s="143"/>
      <c r="Y38" s="143"/>
      <c r="Z38" s="143"/>
      <c r="AA38" s="143"/>
      <c r="AB38" s="143"/>
      <c r="AC38" s="144"/>
      <c r="AD38" s="64"/>
    </row>
    <row r="39" spans="1:30" ht="3"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row>
    <row r="40" spans="1:30">
      <c r="A40" s="64"/>
      <c r="B40" s="64"/>
      <c r="C40" s="64"/>
      <c r="D40" s="64" t="s">
        <v>126</v>
      </c>
      <c r="E40" s="64"/>
      <c r="F40" s="64"/>
      <c r="G40" s="64"/>
      <c r="H40" s="64"/>
      <c r="I40" s="64"/>
      <c r="J40" s="64"/>
      <c r="K40" s="64"/>
      <c r="L40" s="64"/>
      <c r="M40" s="64"/>
      <c r="N40" s="64"/>
      <c r="O40" s="142"/>
      <c r="P40" s="143"/>
      <c r="Q40" s="143"/>
      <c r="R40" s="143"/>
      <c r="S40" s="143"/>
      <c r="T40" s="143"/>
      <c r="U40" s="143"/>
      <c r="V40" s="143"/>
      <c r="W40" s="143"/>
      <c r="X40" s="143"/>
      <c r="Y40" s="143"/>
      <c r="Z40" s="143"/>
      <c r="AA40" s="143"/>
      <c r="AB40" s="143"/>
      <c r="AC40" s="144"/>
      <c r="AD40" s="64"/>
    </row>
    <row r="41" spans="1:30">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row>
    <row r="42" spans="1:30">
      <c r="A42" s="64"/>
      <c r="B42" s="64"/>
      <c r="C42" s="64" t="s">
        <v>127</v>
      </c>
      <c r="D42" s="64" t="s">
        <v>110</v>
      </c>
      <c r="E42" s="64"/>
      <c r="F42" s="64"/>
      <c r="G42" s="64"/>
      <c r="H42" s="64"/>
      <c r="I42" s="64"/>
      <c r="J42" s="64"/>
      <c r="K42" s="64"/>
      <c r="L42" s="64"/>
      <c r="M42" s="64"/>
      <c r="N42" s="64"/>
      <c r="O42" s="142"/>
      <c r="P42" s="143"/>
      <c r="Q42" s="143"/>
      <c r="R42" s="143"/>
      <c r="S42" s="143"/>
      <c r="T42" s="143"/>
      <c r="U42" s="143"/>
      <c r="V42" s="143"/>
      <c r="W42" s="143"/>
      <c r="X42" s="143"/>
      <c r="Y42" s="143"/>
      <c r="Z42" s="143"/>
      <c r="AA42" s="143"/>
      <c r="AB42" s="143"/>
      <c r="AC42" s="144"/>
      <c r="AD42" s="64"/>
    </row>
    <row r="43" spans="1:30" ht="3" customHeight="1">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row>
    <row r="44" spans="1:30">
      <c r="A44" s="64"/>
      <c r="B44" s="64"/>
      <c r="C44" s="64"/>
      <c r="D44" s="64" t="s">
        <v>121</v>
      </c>
      <c r="E44" s="64"/>
      <c r="F44" s="64"/>
      <c r="G44" s="64"/>
      <c r="H44" s="64"/>
      <c r="I44" s="64"/>
      <c r="J44" s="64"/>
      <c r="K44" s="64"/>
      <c r="L44" s="64"/>
      <c r="M44" s="64"/>
      <c r="N44" s="64"/>
      <c r="O44" s="142"/>
      <c r="P44" s="143"/>
      <c r="Q44" s="143"/>
      <c r="R44" s="143"/>
      <c r="S44" s="143"/>
      <c r="T44" s="143"/>
      <c r="U44" s="143"/>
      <c r="V44" s="143"/>
      <c r="W44" s="143"/>
      <c r="X44" s="143"/>
      <c r="Y44" s="143"/>
      <c r="Z44" s="143"/>
      <c r="AA44" s="143"/>
      <c r="AB44" s="143"/>
      <c r="AC44" s="144"/>
      <c r="AD44" s="64"/>
    </row>
    <row r="45" spans="1:30" ht="3" customHeight="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row>
    <row r="46" spans="1:30">
      <c r="A46" s="64"/>
      <c r="B46" s="64"/>
      <c r="C46" s="64"/>
      <c r="D46" s="64" t="s">
        <v>128</v>
      </c>
      <c r="E46" s="64"/>
      <c r="F46" s="64"/>
      <c r="G46" s="64"/>
      <c r="H46" s="64"/>
      <c r="I46" s="64"/>
      <c r="J46" s="64"/>
      <c r="K46" s="64"/>
      <c r="L46" s="64"/>
      <c r="M46" s="64"/>
      <c r="N46" s="64"/>
      <c r="O46" s="142"/>
      <c r="P46" s="143"/>
      <c r="Q46" s="143"/>
      <c r="R46" s="143"/>
      <c r="S46" s="143"/>
      <c r="T46" s="143"/>
      <c r="U46" s="143"/>
      <c r="V46" s="143"/>
      <c r="W46" s="143"/>
      <c r="X46" s="143"/>
      <c r="Y46" s="143"/>
      <c r="Z46" s="143"/>
      <c r="AA46" s="143"/>
      <c r="AB46" s="143"/>
      <c r="AC46" s="144"/>
      <c r="AD46" s="64"/>
    </row>
    <row r="47" spans="1:30">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row>
    <row r="48" spans="1:30">
      <c r="A48" s="64"/>
      <c r="B48" s="122" t="s">
        <v>129</v>
      </c>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3"/>
    </row>
    <row r="49" spans="1:30">
      <c r="A49" s="64"/>
      <c r="B49" s="64"/>
      <c r="C49" s="64" t="s">
        <v>130</v>
      </c>
      <c r="D49" s="64"/>
      <c r="E49" s="64"/>
      <c r="F49" s="64"/>
      <c r="G49" s="64"/>
      <c r="H49" s="64"/>
      <c r="I49" s="64"/>
      <c r="J49" s="64"/>
      <c r="K49" s="64"/>
      <c r="L49" s="64"/>
      <c r="M49" s="64"/>
      <c r="N49" s="64"/>
      <c r="O49" s="46"/>
      <c r="P49" s="64" t="s">
        <v>131</v>
      </c>
      <c r="Q49" s="64"/>
      <c r="R49" s="46"/>
      <c r="S49" s="64" t="s">
        <v>132</v>
      </c>
      <c r="T49" s="64"/>
      <c r="U49" s="64"/>
      <c r="V49" s="64"/>
      <c r="W49" s="64"/>
      <c r="X49" s="64"/>
      <c r="Y49" s="64"/>
      <c r="Z49" s="64"/>
      <c r="AA49" s="64"/>
      <c r="AB49" s="64"/>
      <c r="AC49" s="64"/>
      <c r="AD49" s="64"/>
    </row>
    <row r="50" spans="1:30" ht="6" customHeight="1">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row>
    <row r="51" spans="1:30">
      <c r="A51" s="64"/>
      <c r="B51" s="64"/>
      <c r="C51" s="64"/>
      <c r="D51" s="64" t="s">
        <v>133</v>
      </c>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row>
    <row r="52" spans="1:30" ht="4.1500000000000004"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row>
    <row r="53" spans="1:30">
      <c r="A53" s="64"/>
      <c r="B53" s="64"/>
      <c r="C53" s="64"/>
      <c r="D53" s="64"/>
      <c r="E53" s="64" t="s">
        <v>134</v>
      </c>
      <c r="F53" s="64"/>
      <c r="G53" s="64"/>
      <c r="H53" s="64"/>
      <c r="I53" s="64"/>
      <c r="J53" s="64"/>
      <c r="K53" s="64"/>
      <c r="L53" s="64"/>
      <c r="M53" s="64"/>
      <c r="N53" s="64"/>
      <c r="O53" s="46"/>
      <c r="P53" s="64" t="s">
        <v>131</v>
      </c>
      <c r="Q53" s="64"/>
      <c r="R53" s="152" t="s">
        <v>135</v>
      </c>
      <c r="S53" s="152"/>
      <c r="T53" s="152"/>
      <c r="U53" s="152"/>
      <c r="V53" s="152"/>
      <c r="W53" s="153"/>
      <c r="X53" s="149"/>
      <c r="Y53" s="150"/>
      <c r="Z53" s="150"/>
      <c r="AA53" s="150"/>
      <c r="AB53" s="150"/>
      <c r="AC53" s="151"/>
      <c r="AD53" s="64"/>
    </row>
    <row r="54" spans="1:30" ht="6" customHeight="1">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row>
    <row r="55" spans="1:30">
      <c r="A55" s="64"/>
      <c r="B55" s="64"/>
      <c r="C55" s="64"/>
      <c r="D55" s="64"/>
      <c r="E55" s="64"/>
      <c r="F55" s="64"/>
      <c r="G55" s="64"/>
      <c r="H55" s="64"/>
      <c r="I55" s="64"/>
      <c r="J55" s="64"/>
      <c r="K55" s="64"/>
      <c r="L55" s="64"/>
      <c r="M55" s="64"/>
      <c r="N55" s="64"/>
      <c r="O55" s="46"/>
      <c r="P55" s="64" t="s">
        <v>132</v>
      </c>
      <c r="Q55" s="64"/>
      <c r="R55" s="152" t="s">
        <v>136</v>
      </c>
      <c r="S55" s="152"/>
      <c r="T55" s="152"/>
      <c r="U55" s="152"/>
      <c r="V55" s="152"/>
      <c r="W55" s="153"/>
      <c r="X55" s="149"/>
      <c r="Y55" s="150"/>
      <c r="Z55" s="150"/>
      <c r="AA55" s="150"/>
      <c r="AB55" s="150"/>
      <c r="AC55" s="151"/>
      <c r="AD55" s="64"/>
    </row>
    <row r="56" spans="1:30">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row>
    <row r="57" spans="1:30">
      <c r="A57" s="64"/>
      <c r="B57" s="64"/>
      <c r="C57" s="64"/>
      <c r="D57" s="64"/>
      <c r="E57" s="64" t="s">
        <v>137</v>
      </c>
      <c r="F57" s="64"/>
      <c r="G57" s="64"/>
      <c r="H57" s="64"/>
      <c r="I57" s="64"/>
      <c r="J57" s="64"/>
      <c r="K57" s="64"/>
      <c r="L57" s="64"/>
      <c r="M57" s="64"/>
      <c r="N57" s="64"/>
      <c r="O57" s="46"/>
      <c r="P57" s="64" t="s">
        <v>131</v>
      </c>
      <c r="Q57" s="64"/>
      <c r="R57" s="46"/>
      <c r="S57" s="64" t="s">
        <v>132</v>
      </c>
      <c r="T57" s="64"/>
      <c r="U57" s="64"/>
      <c r="V57" s="64"/>
      <c r="W57" s="64"/>
      <c r="X57" s="64"/>
      <c r="Y57" s="64"/>
      <c r="Z57" s="64"/>
      <c r="AA57" s="64"/>
      <c r="AB57" s="64"/>
      <c r="AC57" s="64"/>
      <c r="AD57" s="64"/>
    </row>
    <row r="58" spans="1:30">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row>
    <row r="59" spans="1:30" ht="54" customHeight="1">
      <c r="A59" s="64"/>
      <c r="B59" s="148" t="s">
        <v>138</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row>
    <row r="60" spans="1:30">
      <c r="A60" s="64"/>
      <c r="B60" s="64"/>
      <c r="C60" s="64" t="s">
        <v>139</v>
      </c>
      <c r="D60" s="64"/>
      <c r="E60" s="64"/>
      <c r="F60" s="64"/>
      <c r="G60" s="64"/>
      <c r="H60" s="64"/>
      <c r="I60" s="64"/>
      <c r="J60" s="64"/>
      <c r="K60" s="64"/>
      <c r="L60" s="64"/>
      <c r="M60" s="64"/>
      <c r="N60" s="64"/>
      <c r="O60" s="142"/>
      <c r="P60" s="143"/>
      <c r="Q60" s="143"/>
      <c r="R60" s="143"/>
      <c r="S60" s="143"/>
      <c r="T60" s="143"/>
      <c r="U60" s="143"/>
      <c r="V60" s="143"/>
      <c r="W60" s="143"/>
      <c r="X60" s="143"/>
      <c r="Y60" s="143"/>
      <c r="Z60" s="143"/>
      <c r="AA60" s="143"/>
      <c r="AB60" s="143"/>
      <c r="AC60" s="144"/>
      <c r="AD60" s="64"/>
    </row>
    <row r="61" spans="1:30" ht="3" customHeight="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row>
    <row r="62" spans="1:30">
      <c r="A62" s="64"/>
      <c r="B62" s="64"/>
      <c r="C62" s="64"/>
      <c r="D62" s="64" t="s">
        <v>140</v>
      </c>
      <c r="E62" s="64"/>
      <c r="F62" s="64"/>
      <c r="G62" s="64"/>
      <c r="H62" s="64"/>
      <c r="I62" s="64"/>
      <c r="J62" s="64"/>
      <c r="K62" s="64"/>
      <c r="L62" s="64"/>
      <c r="M62" s="64"/>
      <c r="N62" s="64"/>
      <c r="O62" s="142"/>
      <c r="P62" s="143"/>
      <c r="Q62" s="143"/>
      <c r="R62" s="143"/>
      <c r="S62" s="143"/>
      <c r="T62" s="143"/>
      <c r="U62" s="143"/>
      <c r="V62" s="143"/>
      <c r="W62" s="143"/>
      <c r="X62" s="143"/>
      <c r="Y62" s="143"/>
      <c r="Z62" s="143"/>
      <c r="AA62" s="143"/>
      <c r="AB62" s="143"/>
      <c r="AC62" s="144"/>
      <c r="AD62" s="64"/>
    </row>
    <row r="63" spans="1:30" ht="3" customHeight="1">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row>
    <row r="64" spans="1:30">
      <c r="A64" s="64"/>
      <c r="B64" s="64"/>
      <c r="C64" s="64"/>
      <c r="D64" s="64" t="s">
        <v>121</v>
      </c>
      <c r="E64" s="64"/>
      <c r="F64" s="64"/>
      <c r="G64" s="64"/>
      <c r="H64" s="64"/>
      <c r="I64" s="64"/>
      <c r="J64" s="64"/>
      <c r="K64" s="64"/>
      <c r="L64" s="64"/>
      <c r="M64" s="64"/>
      <c r="N64" s="64"/>
      <c r="O64" s="142"/>
      <c r="P64" s="143"/>
      <c r="Q64" s="143"/>
      <c r="R64" s="143"/>
      <c r="S64" s="143"/>
      <c r="T64" s="143"/>
      <c r="U64" s="143"/>
      <c r="V64" s="143"/>
      <c r="W64" s="143"/>
      <c r="X64" s="143"/>
      <c r="Y64" s="143"/>
      <c r="Z64" s="143"/>
      <c r="AA64" s="143"/>
      <c r="AB64" s="143"/>
      <c r="AC64" s="144"/>
      <c r="AD64" s="64"/>
    </row>
    <row r="65" spans="1:30" ht="3" customHeight="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row>
    <row r="66" spans="1:30">
      <c r="A66" s="64"/>
      <c r="B66" s="64"/>
      <c r="C66" s="64"/>
      <c r="D66" s="64" t="s">
        <v>122</v>
      </c>
      <c r="E66" s="64"/>
      <c r="F66" s="64"/>
      <c r="G66" s="64"/>
      <c r="H66" s="64"/>
      <c r="I66" s="64"/>
      <c r="J66" s="64"/>
      <c r="K66" s="64"/>
      <c r="L66" s="64"/>
      <c r="M66" s="64"/>
      <c r="N66" s="64"/>
      <c r="O66" s="142"/>
      <c r="P66" s="143"/>
      <c r="Q66" s="143"/>
      <c r="R66" s="143"/>
      <c r="S66" s="143"/>
      <c r="T66" s="143"/>
      <c r="U66" s="143"/>
      <c r="V66" s="143"/>
      <c r="W66" s="143"/>
      <c r="X66" s="143"/>
      <c r="Y66" s="143"/>
      <c r="Z66" s="143"/>
      <c r="AA66" s="143"/>
      <c r="AB66" s="143"/>
      <c r="AC66" s="144"/>
      <c r="AD66" s="64"/>
    </row>
    <row r="67" spans="1:30" ht="3" customHeight="1">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row>
    <row r="68" spans="1:30">
      <c r="A68" s="64"/>
      <c r="B68" s="64"/>
      <c r="C68" s="64"/>
      <c r="D68" s="64" t="s">
        <v>123</v>
      </c>
      <c r="E68" s="64"/>
      <c r="F68" s="64"/>
      <c r="G68" s="64"/>
      <c r="H68" s="64"/>
      <c r="I68" s="64"/>
      <c r="J68" s="64"/>
      <c r="K68" s="64"/>
      <c r="L68" s="64"/>
      <c r="M68" s="64"/>
      <c r="N68" s="64"/>
      <c r="O68" s="142"/>
      <c r="P68" s="143"/>
      <c r="Q68" s="143"/>
      <c r="R68" s="143"/>
      <c r="S68" s="143"/>
      <c r="T68" s="143"/>
      <c r="U68" s="143"/>
      <c r="V68" s="143"/>
      <c r="W68" s="143"/>
      <c r="X68" s="143"/>
      <c r="Y68" s="143"/>
      <c r="Z68" s="143"/>
      <c r="AA68" s="143"/>
      <c r="AB68" s="143"/>
      <c r="AC68" s="144"/>
      <c r="AD68" s="64"/>
    </row>
    <row r="69" spans="1:30" ht="3" customHeight="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row>
    <row r="70" spans="1:30">
      <c r="A70" s="64"/>
      <c r="B70" s="64"/>
      <c r="C70" s="64"/>
      <c r="D70" s="64" t="s">
        <v>118</v>
      </c>
      <c r="E70" s="64"/>
      <c r="F70" s="64"/>
      <c r="G70" s="64"/>
      <c r="H70" s="64"/>
      <c r="I70" s="64"/>
      <c r="J70" s="64"/>
      <c r="K70" s="64"/>
      <c r="L70" s="64"/>
      <c r="M70" s="64"/>
      <c r="N70" s="64"/>
      <c r="O70" s="142"/>
      <c r="P70" s="143"/>
      <c r="Q70" s="143"/>
      <c r="R70" s="143"/>
      <c r="S70" s="143"/>
      <c r="T70" s="143"/>
      <c r="U70" s="143"/>
      <c r="V70" s="143"/>
      <c r="W70" s="143"/>
      <c r="X70" s="143"/>
      <c r="Y70" s="143"/>
      <c r="Z70" s="143"/>
      <c r="AA70" s="143"/>
      <c r="AB70" s="143"/>
      <c r="AC70" s="144"/>
      <c r="AD70" s="64"/>
    </row>
    <row r="71" spans="1:30" ht="3" customHeigh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row>
    <row r="72" spans="1:30">
      <c r="A72" s="64"/>
      <c r="B72" s="64"/>
      <c r="C72" s="64"/>
      <c r="D72" s="64" t="s">
        <v>119</v>
      </c>
      <c r="E72" s="64"/>
      <c r="F72" s="64"/>
      <c r="G72" s="64"/>
      <c r="H72" s="64"/>
      <c r="I72" s="64"/>
      <c r="J72" s="64"/>
      <c r="K72" s="64"/>
      <c r="L72" s="64"/>
      <c r="M72" s="64"/>
      <c r="N72" s="64"/>
      <c r="O72" s="142"/>
      <c r="P72" s="143"/>
      <c r="Q72" s="143"/>
      <c r="R72" s="143"/>
      <c r="S72" s="143"/>
      <c r="T72" s="143"/>
      <c r="U72" s="143"/>
      <c r="V72" s="143"/>
      <c r="W72" s="143"/>
      <c r="X72" s="143"/>
      <c r="Y72" s="143"/>
      <c r="Z72" s="143"/>
      <c r="AA72" s="143"/>
      <c r="AB72" s="143"/>
      <c r="AC72" s="144"/>
      <c r="AD72" s="64"/>
    </row>
    <row r="73" spans="1:30">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row>
    <row r="74" spans="1:30">
      <c r="A74" s="64"/>
      <c r="B74" s="122" t="s">
        <v>141</v>
      </c>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c r="AD74" s="123"/>
    </row>
    <row r="75" spans="1:30">
      <c r="A75" s="64"/>
      <c r="B75" s="64"/>
      <c r="C75" s="123" t="s">
        <v>142</v>
      </c>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1:30">
      <c r="A76" s="64"/>
      <c r="B76" s="64"/>
      <c r="C76" s="64"/>
      <c r="D76" s="64" t="s">
        <v>143</v>
      </c>
      <c r="E76" s="64"/>
      <c r="F76" s="64"/>
      <c r="G76" s="64"/>
      <c r="H76" s="64"/>
      <c r="I76" s="64"/>
      <c r="J76" s="64"/>
      <c r="K76" s="64"/>
      <c r="L76" s="64"/>
      <c r="M76" s="64"/>
      <c r="N76" s="64"/>
      <c r="O76" s="142"/>
      <c r="P76" s="143"/>
      <c r="Q76" s="143"/>
      <c r="R76" s="143"/>
      <c r="S76" s="143"/>
      <c r="T76" s="143"/>
      <c r="U76" s="143"/>
      <c r="V76" s="143"/>
      <c r="W76" s="143"/>
      <c r="X76" s="143"/>
      <c r="Y76" s="143"/>
      <c r="Z76" s="143"/>
      <c r="AA76" s="143"/>
      <c r="AB76" s="143"/>
      <c r="AC76" s="144"/>
      <c r="AD76" s="64"/>
    </row>
    <row r="77" spans="1:30" ht="3" customHeight="1">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row>
    <row r="78" spans="1:30">
      <c r="A78" s="64"/>
      <c r="B78" s="64"/>
      <c r="C78" s="64"/>
      <c r="D78" s="64" t="s">
        <v>144</v>
      </c>
      <c r="E78" s="64"/>
      <c r="F78" s="64"/>
      <c r="G78" s="64"/>
      <c r="H78" s="64"/>
      <c r="I78" s="64"/>
      <c r="J78" s="64"/>
      <c r="K78" s="64"/>
      <c r="L78" s="64"/>
      <c r="M78" s="64"/>
      <c r="N78" s="64"/>
      <c r="O78" s="142"/>
      <c r="P78" s="143"/>
      <c r="Q78" s="143"/>
      <c r="R78" s="143"/>
      <c r="S78" s="143"/>
      <c r="T78" s="143"/>
      <c r="U78" s="143"/>
      <c r="V78" s="143"/>
      <c r="W78" s="143"/>
      <c r="X78" s="143"/>
      <c r="Y78" s="143"/>
      <c r="Z78" s="143"/>
      <c r="AA78" s="143"/>
      <c r="AB78" s="143"/>
      <c r="AC78" s="144"/>
      <c r="AD78" s="64"/>
    </row>
    <row r="79" spans="1:30" ht="3" customHeight="1">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row>
    <row r="80" spans="1:30">
      <c r="A80" s="64"/>
      <c r="B80" s="64"/>
      <c r="C80" s="64"/>
      <c r="D80" s="64" t="s">
        <v>122</v>
      </c>
      <c r="E80" s="64"/>
      <c r="F80" s="64"/>
      <c r="G80" s="64"/>
      <c r="H80" s="64"/>
      <c r="I80" s="64"/>
      <c r="J80" s="64"/>
      <c r="K80" s="64"/>
      <c r="L80" s="64"/>
      <c r="M80" s="64"/>
      <c r="N80" s="64"/>
      <c r="O80" s="142"/>
      <c r="P80" s="143"/>
      <c r="Q80" s="143"/>
      <c r="R80" s="143"/>
      <c r="S80" s="143"/>
      <c r="T80" s="143"/>
      <c r="U80" s="143"/>
      <c r="V80" s="143"/>
      <c r="W80" s="143"/>
      <c r="X80" s="143"/>
      <c r="Y80" s="143"/>
      <c r="Z80" s="143"/>
      <c r="AA80" s="143"/>
      <c r="AB80" s="143"/>
      <c r="AC80" s="144"/>
      <c r="AD80" s="64"/>
    </row>
    <row r="81" spans="1:30" ht="3" customHeight="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row>
    <row r="82" spans="1:30">
      <c r="A82" s="64"/>
      <c r="B82" s="64"/>
      <c r="C82" s="64"/>
      <c r="D82" s="64" t="s">
        <v>123</v>
      </c>
      <c r="E82" s="64"/>
      <c r="F82" s="64"/>
      <c r="G82" s="64"/>
      <c r="H82" s="64"/>
      <c r="I82" s="64"/>
      <c r="J82" s="64"/>
      <c r="K82" s="64"/>
      <c r="L82" s="64"/>
      <c r="M82" s="64"/>
      <c r="N82" s="64"/>
      <c r="O82" s="142"/>
      <c r="P82" s="143"/>
      <c r="Q82" s="143"/>
      <c r="R82" s="143"/>
      <c r="S82" s="143"/>
      <c r="T82" s="143"/>
      <c r="U82" s="143"/>
      <c r="V82" s="143"/>
      <c r="W82" s="143"/>
      <c r="X82" s="143"/>
      <c r="Y82" s="143"/>
      <c r="Z82" s="143"/>
      <c r="AA82" s="143"/>
      <c r="AB82" s="143"/>
      <c r="AC82" s="144"/>
      <c r="AD82" s="64"/>
    </row>
    <row r="83" spans="1:30">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row>
    <row r="84" spans="1:30">
      <c r="A84" s="64"/>
      <c r="B84" s="64"/>
      <c r="C84" s="64"/>
      <c r="D84" s="123" t="s">
        <v>145</v>
      </c>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row>
    <row r="85" spans="1:30">
      <c r="A85" s="64"/>
      <c r="B85" s="64"/>
      <c r="C85" s="64"/>
      <c r="D85" s="64"/>
      <c r="E85" s="64" t="s">
        <v>146</v>
      </c>
      <c r="F85" s="64"/>
      <c r="G85" s="64"/>
      <c r="H85" s="64"/>
      <c r="I85" s="64"/>
      <c r="J85" s="64"/>
      <c r="K85" s="64"/>
      <c r="L85" s="64"/>
      <c r="M85" s="64"/>
      <c r="N85" s="64"/>
      <c r="O85" s="145"/>
      <c r="P85" s="145"/>
      <c r="Q85" s="145"/>
      <c r="R85" s="145"/>
      <c r="S85" s="145"/>
      <c r="T85" s="145"/>
      <c r="U85" s="145"/>
      <c r="V85" s="145"/>
      <c r="W85" s="145"/>
      <c r="X85" s="145"/>
      <c r="Y85" s="145"/>
      <c r="Z85" s="145"/>
      <c r="AA85" s="145"/>
      <c r="AB85" s="145"/>
      <c r="AC85" s="145"/>
      <c r="AD85" s="64"/>
    </row>
    <row r="86" spans="1:30">
      <c r="A86" s="64"/>
      <c r="B86" s="64"/>
      <c r="C86" s="64"/>
      <c r="D86" s="64"/>
      <c r="E86" s="64" t="s">
        <v>147</v>
      </c>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row>
    <row r="87" spans="1:30" ht="3" customHeight="1">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row>
    <row r="88" spans="1:30">
      <c r="A88" s="64"/>
      <c r="B88" s="64"/>
      <c r="C88" s="64"/>
      <c r="D88" s="98"/>
      <c r="E88" s="69"/>
      <c r="F88" s="64" t="s">
        <v>148</v>
      </c>
      <c r="G88" s="64"/>
      <c r="H88" s="64"/>
      <c r="I88" s="64"/>
      <c r="J88" s="64"/>
      <c r="K88" s="64"/>
      <c r="L88" s="64"/>
      <c r="M88" s="64"/>
      <c r="N88" s="64"/>
      <c r="O88" s="64"/>
      <c r="P88" s="64"/>
      <c r="Q88" s="64"/>
      <c r="R88" s="64"/>
      <c r="S88" s="64"/>
      <c r="T88" s="64"/>
      <c r="U88" s="64"/>
      <c r="V88" s="64"/>
      <c r="W88" s="64"/>
      <c r="X88" s="64"/>
      <c r="Y88" s="64"/>
      <c r="Z88" s="64"/>
      <c r="AA88" s="64"/>
      <c r="AB88" s="64"/>
      <c r="AC88" s="64"/>
      <c r="AD88" s="64"/>
    </row>
    <row r="89" spans="1:30" ht="3" customHeight="1">
      <c r="A89" s="64"/>
      <c r="B89" s="64"/>
      <c r="C89" s="64"/>
      <c r="D89" s="64"/>
      <c r="E89" s="69"/>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row>
    <row r="90" spans="1:30">
      <c r="A90" s="64"/>
      <c r="B90" s="64"/>
      <c r="C90" s="64"/>
      <c r="D90" s="98"/>
      <c r="E90" s="69"/>
      <c r="F90" s="64" t="s">
        <v>149</v>
      </c>
      <c r="G90" s="64"/>
      <c r="H90" s="64"/>
      <c r="I90" s="64"/>
      <c r="J90" s="64"/>
      <c r="K90" s="64"/>
      <c r="L90" s="64"/>
      <c r="M90" s="64"/>
      <c r="N90" s="64"/>
      <c r="O90" s="64"/>
      <c r="P90" s="64"/>
      <c r="Q90" s="64"/>
      <c r="R90" s="64"/>
      <c r="S90" s="64"/>
      <c r="T90" s="64"/>
      <c r="U90" s="64"/>
      <c r="V90" s="64"/>
      <c r="W90" s="64"/>
      <c r="X90" s="64"/>
      <c r="Y90" s="64"/>
      <c r="Z90" s="64"/>
      <c r="AA90" s="64"/>
      <c r="AB90" s="64"/>
      <c r="AC90" s="64"/>
      <c r="AD90" s="64"/>
    </row>
    <row r="91" spans="1:30" ht="3" customHeight="1">
      <c r="A91" s="64"/>
      <c r="B91" s="64"/>
      <c r="C91" s="64"/>
      <c r="D91" s="64"/>
      <c r="E91" s="69"/>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row>
    <row r="92" spans="1:30">
      <c r="A92" s="64"/>
      <c r="B92" s="64"/>
      <c r="C92" s="64"/>
      <c r="D92" s="98"/>
      <c r="E92" s="69"/>
      <c r="F92" s="64" t="s">
        <v>150</v>
      </c>
      <c r="G92" s="64"/>
      <c r="H92" s="64"/>
      <c r="I92" s="64"/>
      <c r="J92" s="64"/>
      <c r="K92" s="64"/>
      <c r="L92" s="64"/>
      <c r="M92" s="64"/>
      <c r="N92" s="64"/>
      <c r="O92" s="64"/>
      <c r="P92" s="64"/>
      <c r="Q92" s="64"/>
      <c r="R92" s="64"/>
      <c r="S92" s="64"/>
      <c r="T92" s="64"/>
      <c r="U92" s="64"/>
      <c r="V92" s="64"/>
      <c r="W92" s="64"/>
      <c r="X92" s="64"/>
      <c r="Y92" s="64"/>
      <c r="Z92" s="64"/>
      <c r="AA92" s="64"/>
      <c r="AB92" s="64"/>
      <c r="AC92" s="64"/>
      <c r="AD92" s="64"/>
    </row>
    <row r="93" spans="1:30" ht="45" customHeight="1">
      <c r="A93" s="64"/>
      <c r="B93" s="64"/>
      <c r="C93" s="64"/>
      <c r="D93" s="64"/>
      <c r="E93" s="64"/>
      <c r="F93" s="146"/>
      <c r="G93" s="146"/>
      <c r="H93" s="146"/>
      <c r="I93" s="146"/>
      <c r="J93" s="146"/>
      <c r="K93" s="146"/>
      <c r="L93" s="146"/>
      <c r="M93" s="146"/>
      <c r="N93" s="146"/>
      <c r="O93" s="146"/>
      <c r="P93" s="146"/>
      <c r="Q93" s="146"/>
      <c r="R93" s="146"/>
      <c r="S93" s="147"/>
      <c r="T93" s="147"/>
      <c r="U93" s="147"/>
      <c r="V93" s="147"/>
      <c r="W93" s="147"/>
      <c r="X93" s="147"/>
      <c r="Y93" s="147"/>
      <c r="Z93" s="147"/>
      <c r="AA93" s="147"/>
      <c r="AB93" s="147"/>
      <c r="AC93" s="147"/>
      <c r="AD93" s="64"/>
    </row>
    <row r="94" spans="1:30">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row>
    <row r="95" spans="1:30">
      <c r="A95" s="64"/>
      <c r="B95" s="64"/>
      <c r="C95" s="123" t="s">
        <v>151</v>
      </c>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row>
    <row r="96" spans="1:30">
      <c r="A96" s="64"/>
      <c r="B96" s="64"/>
      <c r="C96" s="64"/>
      <c r="D96" s="64" t="s">
        <v>143</v>
      </c>
      <c r="E96" s="64"/>
      <c r="F96" s="64"/>
      <c r="G96" s="64"/>
      <c r="H96" s="64"/>
      <c r="I96" s="64"/>
      <c r="J96" s="64"/>
      <c r="K96" s="64"/>
      <c r="L96" s="64"/>
      <c r="M96" s="64"/>
      <c r="N96" s="64"/>
      <c r="O96" s="142"/>
      <c r="P96" s="143"/>
      <c r="Q96" s="143"/>
      <c r="R96" s="143"/>
      <c r="S96" s="143"/>
      <c r="T96" s="143"/>
      <c r="U96" s="143"/>
      <c r="V96" s="143"/>
      <c r="W96" s="143"/>
      <c r="X96" s="143"/>
      <c r="Y96" s="143"/>
      <c r="Z96" s="143"/>
      <c r="AA96" s="143"/>
      <c r="AB96" s="143"/>
      <c r="AC96" s="144"/>
      <c r="AD96" s="64"/>
    </row>
    <row r="97" spans="1:30" ht="3" customHeight="1">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row>
    <row r="98" spans="1:30">
      <c r="A98" s="64"/>
      <c r="B98" s="64"/>
      <c r="C98" s="64"/>
      <c r="D98" s="64" t="s">
        <v>152</v>
      </c>
      <c r="E98" s="64"/>
      <c r="F98" s="64"/>
      <c r="G98" s="64"/>
      <c r="H98" s="64"/>
      <c r="I98" s="64"/>
      <c r="J98" s="64"/>
      <c r="K98" s="64"/>
      <c r="L98" s="64"/>
      <c r="M98" s="64"/>
      <c r="N98" s="64"/>
      <c r="O98" s="142"/>
      <c r="P98" s="143"/>
      <c r="Q98" s="143"/>
      <c r="R98" s="143"/>
      <c r="S98" s="143"/>
      <c r="T98" s="143"/>
      <c r="U98" s="143"/>
      <c r="V98" s="143"/>
      <c r="W98" s="143"/>
      <c r="X98" s="143"/>
      <c r="Y98" s="143"/>
      <c r="Z98" s="143"/>
      <c r="AA98" s="143"/>
      <c r="AB98" s="143"/>
      <c r="AC98" s="144"/>
      <c r="AD98" s="64"/>
    </row>
    <row r="99" spans="1:30" ht="3" customHeight="1">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row>
    <row r="100" spans="1:30">
      <c r="A100" s="64"/>
      <c r="B100" s="64"/>
      <c r="C100" s="64"/>
      <c r="D100" s="64" t="s">
        <v>122</v>
      </c>
      <c r="E100" s="64"/>
      <c r="F100" s="64"/>
      <c r="G100" s="64"/>
      <c r="H100" s="64"/>
      <c r="I100" s="64"/>
      <c r="J100" s="64"/>
      <c r="K100" s="64"/>
      <c r="L100" s="64"/>
      <c r="M100" s="64"/>
      <c r="N100" s="64"/>
      <c r="O100" s="142"/>
      <c r="P100" s="143"/>
      <c r="Q100" s="143"/>
      <c r="R100" s="143"/>
      <c r="S100" s="143"/>
      <c r="T100" s="143"/>
      <c r="U100" s="143"/>
      <c r="V100" s="143"/>
      <c r="W100" s="143"/>
      <c r="X100" s="143"/>
      <c r="Y100" s="143"/>
      <c r="Z100" s="143"/>
      <c r="AA100" s="143"/>
      <c r="AB100" s="143"/>
      <c r="AC100" s="144"/>
      <c r="AD100" s="64"/>
    </row>
    <row r="101" spans="1:30" ht="3" customHeight="1">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row>
    <row r="102" spans="1:30">
      <c r="A102" s="64"/>
      <c r="B102" s="64"/>
      <c r="C102" s="64"/>
      <c r="D102" s="64" t="s">
        <v>123</v>
      </c>
      <c r="E102" s="64"/>
      <c r="F102" s="64"/>
      <c r="G102" s="64"/>
      <c r="H102" s="64"/>
      <c r="I102" s="64"/>
      <c r="J102" s="64"/>
      <c r="K102" s="64"/>
      <c r="L102" s="64"/>
      <c r="M102" s="64"/>
      <c r="N102" s="64"/>
      <c r="O102" s="142"/>
      <c r="P102" s="143"/>
      <c r="Q102" s="143"/>
      <c r="R102" s="143"/>
      <c r="S102" s="143"/>
      <c r="T102" s="143"/>
      <c r="U102" s="143"/>
      <c r="V102" s="143"/>
      <c r="W102" s="143"/>
      <c r="X102" s="143"/>
      <c r="Y102" s="143"/>
      <c r="Z102" s="143"/>
      <c r="AA102" s="143"/>
      <c r="AB102" s="143"/>
      <c r="AC102" s="144"/>
      <c r="AD102" s="64"/>
    </row>
    <row r="103" spans="1:30">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row>
    <row r="104" spans="1:30">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row>
    <row r="105" spans="1:30">
      <c r="A105" s="64"/>
      <c r="B105" s="64"/>
      <c r="C105" s="123" t="s">
        <v>153</v>
      </c>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row>
    <row r="106" spans="1:30">
      <c r="A106" s="64"/>
      <c r="B106" s="64"/>
      <c r="C106" s="64"/>
      <c r="D106" s="64" t="s">
        <v>143</v>
      </c>
      <c r="E106" s="64"/>
      <c r="F106" s="64"/>
      <c r="G106" s="64"/>
      <c r="H106" s="64"/>
      <c r="I106" s="64"/>
      <c r="J106" s="64"/>
      <c r="K106" s="64"/>
      <c r="L106" s="64"/>
      <c r="M106" s="64"/>
      <c r="N106" s="64"/>
      <c r="O106" s="142"/>
      <c r="P106" s="143"/>
      <c r="Q106" s="143"/>
      <c r="R106" s="143"/>
      <c r="S106" s="143"/>
      <c r="T106" s="143"/>
      <c r="U106" s="143"/>
      <c r="V106" s="143"/>
      <c r="W106" s="143"/>
      <c r="X106" s="143"/>
      <c r="Y106" s="143"/>
      <c r="Z106" s="143"/>
      <c r="AA106" s="143"/>
      <c r="AB106" s="143"/>
      <c r="AC106" s="144"/>
      <c r="AD106" s="64"/>
    </row>
    <row r="107" spans="1:30" ht="3" customHeight="1">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row>
    <row r="108" spans="1:30">
      <c r="A108" s="64"/>
      <c r="B108" s="64"/>
      <c r="C108" s="64"/>
      <c r="D108" s="64" t="s">
        <v>154</v>
      </c>
      <c r="E108" s="64"/>
      <c r="F108" s="64"/>
      <c r="G108" s="64"/>
      <c r="H108" s="64"/>
      <c r="I108" s="64"/>
      <c r="J108" s="64"/>
      <c r="K108" s="64"/>
      <c r="L108" s="64"/>
      <c r="M108" s="64"/>
      <c r="N108" s="64"/>
      <c r="O108" s="142"/>
      <c r="P108" s="143"/>
      <c r="Q108" s="143"/>
      <c r="R108" s="143"/>
      <c r="S108" s="143"/>
      <c r="T108" s="143"/>
      <c r="U108" s="143"/>
      <c r="V108" s="143"/>
      <c r="W108" s="143"/>
      <c r="X108" s="143"/>
      <c r="Y108" s="143"/>
      <c r="Z108" s="143"/>
      <c r="AA108" s="143"/>
      <c r="AB108" s="143"/>
      <c r="AC108" s="144"/>
      <c r="AD108" s="64"/>
    </row>
    <row r="109" spans="1:30" ht="3" customHeight="1">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row>
    <row r="110" spans="1:30">
      <c r="A110" s="64"/>
      <c r="B110" s="64"/>
      <c r="C110" s="64"/>
      <c r="D110" s="64" t="s">
        <v>122</v>
      </c>
      <c r="E110" s="64"/>
      <c r="F110" s="64"/>
      <c r="G110" s="64"/>
      <c r="H110" s="64"/>
      <c r="I110" s="64"/>
      <c r="J110" s="64"/>
      <c r="K110" s="64"/>
      <c r="L110" s="64"/>
      <c r="M110" s="64"/>
      <c r="N110" s="64"/>
      <c r="O110" s="142"/>
      <c r="P110" s="143"/>
      <c r="Q110" s="143"/>
      <c r="R110" s="143"/>
      <c r="S110" s="143"/>
      <c r="T110" s="143"/>
      <c r="U110" s="143"/>
      <c r="V110" s="143"/>
      <c r="W110" s="143"/>
      <c r="X110" s="143"/>
      <c r="Y110" s="143"/>
      <c r="Z110" s="143"/>
      <c r="AA110" s="143"/>
      <c r="AB110" s="143"/>
      <c r="AC110" s="144"/>
      <c r="AD110" s="64"/>
    </row>
    <row r="111" spans="1:30" ht="3" customHeight="1">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row>
    <row r="112" spans="1:30">
      <c r="A112" s="64"/>
      <c r="B112" s="64"/>
      <c r="C112" s="64"/>
      <c r="D112" s="64" t="s">
        <v>123</v>
      </c>
      <c r="E112" s="64"/>
      <c r="F112" s="64"/>
      <c r="G112" s="64"/>
      <c r="H112" s="64"/>
      <c r="I112" s="64"/>
      <c r="J112" s="64"/>
      <c r="K112" s="64"/>
      <c r="L112" s="64"/>
      <c r="M112" s="64"/>
      <c r="N112" s="64"/>
      <c r="O112" s="142"/>
      <c r="P112" s="143"/>
      <c r="Q112" s="143"/>
      <c r="R112" s="143"/>
      <c r="S112" s="143"/>
      <c r="T112" s="143"/>
      <c r="U112" s="143"/>
      <c r="V112" s="143"/>
      <c r="W112" s="143"/>
      <c r="X112" s="143"/>
      <c r="Y112" s="143"/>
      <c r="Z112" s="143"/>
      <c r="AA112" s="143"/>
      <c r="AB112" s="143"/>
      <c r="AC112" s="144"/>
      <c r="AD112" s="64"/>
    </row>
    <row r="113" spans="1:30">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row>
    <row r="114" spans="1:30">
      <c r="A114" s="64"/>
      <c r="B114" s="64"/>
      <c r="C114" s="123" t="s">
        <v>155</v>
      </c>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row>
    <row r="115" spans="1:30">
      <c r="A115" s="64"/>
      <c r="B115" s="64"/>
      <c r="C115" s="64"/>
      <c r="D115" s="64" t="s">
        <v>143</v>
      </c>
      <c r="E115" s="64"/>
      <c r="F115" s="64"/>
      <c r="G115" s="64"/>
      <c r="H115" s="64"/>
      <c r="I115" s="64"/>
      <c r="J115" s="64"/>
      <c r="K115" s="64"/>
      <c r="L115" s="64"/>
      <c r="M115" s="64"/>
      <c r="N115" s="64"/>
      <c r="O115" s="142"/>
      <c r="P115" s="143"/>
      <c r="Q115" s="143"/>
      <c r="R115" s="143"/>
      <c r="S115" s="143"/>
      <c r="T115" s="143"/>
      <c r="U115" s="143"/>
      <c r="V115" s="143"/>
      <c r="W115" s="143"/>
      <c r="X115" s="143"/>
      <c r="Y115" s="143"/>
      <c r="Z115" s="143"/>
      <c r="AA115" s="143"/>
      <c r="AB115" s="143"/>
      <c r="AC115" s="144"/>
      <c r="AD115" s="64"/>
    </row>
    <row r="116" spans="1:30" ht="3" customHeight="1">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row>
    <row r="117" spans="1:30">
      <c r="A117" s="64"/>
      <c r="B117" s="64"/>
      <c r="C117" s="64"/>
      <c r="D117" s="64" t="s">
        <v>156</v>
      </c>
      <c r="E117" s="64"/>
      <c r="F117" s="64"/>
      <c r="G117" s="64"/>
      <c r="H117" s="64"/>
      <c r="I117" s="64"/>
      <c r="J117" s="64"/>
      <c r="K117" s="64"/>
      <c r="L117" s="64"/>
      <c r="M117" s="64"/>
      <c r="N117" s="64"/>
      <c r="O117" s="142"/>
      <c r="P117" s="143"/>
      <c r="Q117" s="143"/>
      <c r="R117" s="143"/>
      <c r="S117" s="143"/>
      <c r="T117" s="143"/>
      <c r="U117" s="143"/>
      <c r="V117" s="143"/>
      <c r="W117" s="143"/>
      <c r="X117" s="143"/>
      <c r="Y117" s="143"/>
      <c r="Z117" s="143"/>
      <c r="AA117" s="143"/>
      <c r="AB117" s="143"/>
      <c r="AC117" s="144"/>
      <c r="AD117" s="64"/>
    </row>
    <row r="118" spans="1:30" ht="3" customHeight="1">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row>
    <row r="119" spans="1:30">
      <c r="A119" s="64"/>
      <c r="B119" s="64"/>
      <c r="C119" s="64"/>
      <c r="D119" s="64" t="s">
        <v>122</v>
      </c>
      <c r="E119" s="64"/>
      <c r="F119" s="64"/>
      <c r="G119" s="64"/>
      <c r="H119" s="64"/>
      <c r="I119" s="64"/>
      <c r="J119" s="64"/>
      <c r="K119" s="64"/>
      <c r="L119" s="64"/>
      <c r="M119" s="64"/>
      <c r="N119" s="64"/>
      <c r="O119" s="142"/>
      <c r="P119" s="143"/>
      <c r="Q119" s="143"/>
      <c r="R119" s="143"/>
      <c r="S119" s="143"/>
      <c r="T119" s="143"/>
      <c r="U119" s="143"/>
      <c r="V119" s="143"/>
      <c r="W119" s="143"/>
      <c r="X119" s="143"/>
      <c r="Y119" s="143"/>
      <c r="Z119" s="143"/>
      <c r="AA119" s="143"/>
      <c r="AB119" s="143"/>
      <c r="AC119" s="144"/>
      <c r="AD119" s="64"/>
    </row>
    <row r="120" spans="1:30" ht="3" customHeight="1">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row>
    <row r="121" spans="1:30">
      <c r="A121" s="64"/>
      <c r="B121" s="64"/>
      <c r="C121" s="64"/>
      <c r="D121" s="64" t="s">
        <v>123</v>
      </c>
      <c r="E121" s="64"/>
      <c r="F121" s="64"/>
      <c r="G121" s="64"/>
      <c r="H121" s="64"/>
      <c r="I121" s="64"/>
      <c r="J121" s="64"/>
      <c r="K121" s="64"/>
      <c r="L121" s="64"/>
      <c r="M121" s="64"/>
      <c r="N121" s="64"/>
      <c r="O121" s="142"/>
      <c r="P121" s="143"/>
      <c r="Q121" s="143"/>
      <c r="R121" s="143"/>
      <c r="S121" s="143"/>
      <c r="T121" s="143"/>
      <c r="U121" s="143"/>
      <c r="V121" s="143"/>
      <c r="W121" s="143"/>
      <c r="X121" s="143"/>
      <c r="Y121" s="143"/>
      <c r="Z121" s="143"/>
      <c r="AA121" s="143"/>
      <c r="AB121" s="143"/>
      <c r="AC121" s="144"/>
      <c r="AD121" s="64"/>
    </row>
    <row r="122" spans="1:30">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row>
    <row r="123" spans="1:30">
      <c r="A123" s="64"/>
      <c r="B123" s="122" t="s">
        <v>157</v>
      </c>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3"/>
    </row>
    <row r="124" spans="1:30">
      <c r="A124" s="64"/>
      <c r="B124" s="64"/>
      <c r="C124" s="64"/>
      <c r="D124" s="64" t="s">
        <v>131</v>
      </c>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row>
    <row r="125" spans="1:30">
      <c r="A125" s="64"/>
      <c r="B125" s="64"/>
      <c r="C125" s="64"/>
      <c r="D125" s="64" t="s">
        <v>132</v>
      </c>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row>
    <row r="126" spans="1:30" ht="3" customHeight="1">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row>
    <row r="127" spans="1:30">
      <c r="A127" s="64"/>
      <c r="B127" s="64"/>
      <c r="C127" s="64" t="s">
        <v>158</v>
      </c>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row>
    <row r="128" spans="1:30">
      <c r="A128" s="64"/>
      <c r="B128" s="64"/>
      <c r="C128" s="64"/>
      <c r="D128" s="64" t="s">
        <v>143</v>
      </c>
      <c r="E128" s="64"/>
      <c r="F128" s="64"/>
      <c r="G128" s="64"/>
      <c r="H128" s="64"/>
      <c r="I128" s="64"/>
      <c r="J128" s="64"/>
      <c r="K128" s="64"/>
      <c r="L128" s="64"/>
      <c r="M128" s="64"/>
      <c r="N128" s="64"/>
      <c r="O128" s="142"/>
      <c r="P128" s="143"/>
      <c r="Q128" s="143"/>
      <c r="R128" s="143"/>
      <c r="S128" s="143"/>
      <c r="T128" s="143"/>
      <c r="U128" s="143"/>
      <c r="V128" s="143"/>
      <c r="W128" s="143"/>
      <c r="X128" s="143"/>
      <c r="Y128" s="143"/>
      <c r="Z128" s="143"/>
      <c r="AA128" s="143"/>
      <c r="AB128" s="143"/>
      <c r="AC128" s="144"/>
      <c r="AD128" s="64"/>
    </row>
    <row r="129" spans="1:30" ht="3" customHeight="1">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row>
    <row r="130" spans="1:30">
      <c r="A130" s="64"/>
      <c r="B130" s="64"/>
      <c r="C130" s="64"/>
      <c r="D130" s="64" t="s">
        <v>159</v>
      </c>
      <c r="E130" s="64"/>
      <c r="F130" s="64"/>
      <c r="G130" s="64"/>
      <c r="H130" s="64"/>
      <c r="I130" s="64"/>
      <c r="J130" s="64"/>
      <c r="K130" s="64"/>
      <c r="L130" s="64"/>
      <c r="M130" s="64"/>
      <c r="N130" s="64"/>
      <c r="O130" s="142"/>
      <c r="P130" s="143"/>
      <c r="Q130" s="143"/>
      <c r="R130" s="143"/>
      <c r="S130" s="143"/>
      <c r="T130" s="143"/>
      <c r="U130" s="143"/>
      <c r="V130" s="143"/>
      <c r="W130" s="143"/>
      <c r="X130" s="143"/>
      <c r="Y130" s="143"/>
      <c r="Z130" s="143"/>
      <c r="AA130" s="143"/>
      <c r="AB130" s="143"/>
      <c r="AC130" s="144"/>
      <c r="AD130" s="64"/>
    </row>
    <row r="131" spans="1:30" ht="3" customHeight="1">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row>
    <row r="132" spans="1:30">
      <c r="A132" s="64"/>
      <c r="B132" s="122" t="s">
        <v>160</v>
      </c>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3"/>
    </row>
    <row r="133" spans="1:30" ht="6" customHeight="1">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row>
    <row r="134" spans="1:30">
      <c r="A134" s="64"/>
      <c r="B134" s="64"/>
      <c r="C134" s="123" t="s">
        <v>161</v>
      </c>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row>
    <row r="135" spans="1:30" ht="6" customHeight="1">
      <c r="A135" s="64"/>
      <c r="B135" s="64"/>
      <c r="C135" s="95"/>
      <c r="D135" s="95"/>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row>
    <row r="136" spans="1:30">
      <c r="A136" s="64"/>
      <c r="B136" s="64"/>
      <c r="C136" s="64"/>
      <c r="D136" s="64" t="s">
        <v>143</v>
      </c>
      <c r="E136" s="64"/>
      <c r="F136" s="64"/>
      <c r="G136" s="64"/>
      <c r="H136" s="64"/>
      <c r="I136" s="64"/>
      <c r="J136" s="64"/>
      <c r="K136" s="64"/>
      <c r="L136" s="64"/>
      <c r="M136" s="64"/>
      <c r="N136" s="64"/>
      <c r="O136" s="142"/>
      <c r="P136" s="143"/>
      <c r="Q136" s="143"/>
      <c r="R136" s="143"/>
      <c r="S136" s="143"/>
      <c r="T136" s="143"/>
      <c r="U136" s="143"/>
      <c r="V136" s="143"/>
      <c r="W136" s="143"/>
      <c r="X136" s="143"/>
      <c r="Y136" s="143"/>
      <c r="Z136" s="143"/>
      <c r="AA136" s="143"/>
      <c r="AB136" s="143"/>
      <c r="AC136" s="144"/>
      <c r="AD136" s="64"/>
    </row>
    <row r="137" spans="1:30" ht="3" customHeight="1">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row>
    <row r="138" spans="1:30">
      <c r="A138" s="64"/>
      <c r="B138" s="64"/>
      <c r="C138" s="64"/>
      <c r="D138" s="64" t="s">
        <v>156</v>
      </c>
      <c r="E138" s="64"/>
      <c r="F138" s="64"/>
      <c r="G138" s="64"/>
      <c r="H138" s="64"/>
      <c r="I138" s="64"/>
      <c r="J138" s="64"/>
      <c r="K138" s="64"/>
      <c r="L138" s="64"/>
      <c r="M138" s="64"/>
      <c r="N138" s="64"/>
      <c r="O138" s="142"/>
      <c r="P138" s="143"/>
      <c r="Q138" s="143"/>
      <c r="R138" s="143"/>
      <c r="S138" s="143"/>
      <c r="T138" s="143"/>
      <c r="U138" s="143"/>
      <c r="V138" s="143"/>
      <c r="W138" s="143"/>
      <c r="X138" s="143"/>
      <c r="Y138" s="143"/>
      <c r="Z138" s="143"/>
      <c r="AA138" s="143"/>
      <c r="AB138" s="143"/>
      <c r="AC138" s="144"/>
      <c r="AD138" s="64"/>
    </row>
    <row r="139" spans="1:30" ht="3" customHeight="1">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row>
    <row r="140" spans="1:30">
      <c r="A140" s="64"/>
      <c r="B140" s="64"/>
      <c r="C140" s="64"/>
      <c r="D140" s="64" t="s">
        <v>122</v>
      </c>
      <c r="E140" s="64"/>
      <c r="F140" s="64"/>
      <c r="G140" s="64"/>
      <c r="H140" s="64"/>
      <c r="I140" s="64"/>
      <c r="J140" s="64"/>
      <c r="K140" s="64"/>
      <c r="L140" s="64"/>
      <c r="M140" s="64"/>
      <c r="N140" s="64"/>
      <c r="O140" s="142"/>
      <c r="P140" s="143"/>
      <c r="Q140" s="143"/>
      <c r="R140" s="143"/>
      <c r="S140" s="143"/>
      <c r="T140" s="143"/>
      <c r="U140" s="143"/>
      <c r="V140" s="143"/>
      <c r="W140" s="143"/>
      <c r="X140" s="143"/>
      <c r="Y140" s="143"/>
      <c r="Z140" s="143"/>
      <c r="AA140" s="143"/>
      <c r="AB140" s="143"/>
      <c r="AC140" s="144"/>
      <c r="AD140" s="64"/>
    </row>
    <row r="141" spans="1:30" ht="3" customHeight="1">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row>
    <row r="142" spans="1:30">
      <c r="A142" s="64"/>
      <c r="B142" s="64"/>
      <c r="C142" s="64"/>
      <c r="D142" s="64" t="s">
        <v>123</v>
      </c>
      <c r="E142" s="64"/>
      <c r="F142" s="64"/>
      <c r="G142" s="64"/>
      <c r="H142" s="64"/>
      <c r="I142" s="64"/>
      <c r="J142" s="64"/>
      <c r="K142" s="64"/>
      <c r="L142" s="64"/>
      <c r="M142" s="64"/>
      <c r="N142" s="64"/>
      <c r="O142" s="142"/>
      <c r="P142" s="143"/>
      <c r="Q142" s="143"/>
      <c r="R142" s="143"/>
      <c r="S142" s="143"/>
      <c r="T142" s="143"/>
      <c r="U142" s="143"/>
      <c r="V142" s="143"/>
      <c r="W142" s="143"/>
      <c r="X142" s="143"/>
      <c r="Y142" s="143"/>
      <c r="Z142" s="143"/>
      <c r="AA142" s="143"/>
      <c r="AB142" s="143"/>
      <c r="AC142" s="144"/>
      <c r="AD142" s="64"/>
    </row>
    <row r="143" spans="1:30">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row>
    <row r="144" spans="1:30">
      <c r="A144" s="64"/>
      <c r="B144" s="64"/>
      <c r="C144" s="123" t="s">
        <v>162</v>
      </c>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row>
    <row r="145" spans="1:30" ht="6" customHeight="1">
      <c r="A145" s="64"/>
      <c r="B145" s="64"/>
      <c r="C145" s="95"/>
      <c r="D145" s="95"/>
      <c r="E145" s="95"/>
      <c r="F145" s="95"/>
      <c r="G145" s="95"/>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row>
    <row r="146" spans="1:30">
      <c r="A146" s="64"/>
      <c r="B146" s="64"/>
      <c r="C146" s="64"/>
      <c r="D146" s="64" t="s">
        <v>143</v>
      </c>
      <c r="E146" s="64"/>
      <c r="F146" s="64"/>
      <c r="G146" s="64"/>
      <c r="H146" s="64"/>
      <c r="I146" s="64"/>
      <c r="J146" s="64"/>
      <c r="K146" s="64"/>
      <c r="L146" s="64"/>
      <c r="M146" s="64"/>
      <c r="N146" s="64"/>
      <c r="O146" s="142"/>
      <c r="P146" s="143"/>
      <c r="Q146" s="143"/>
      <c r="R146" s="143"/>
      <c r="S146" s="143"/>
      <c r="T146" s="143"/>
      <c r="U146" s="143"/>
      <c r="V146" s="143"/>
      <c r="W146" s="143"/>
      <c r="X146" s="143"/>
      <c r="Y146" s="143"/>
      <c r="Z146" s="143"/>
      <c r="AA146" s="143"/>
      <c r="AB146" s="143"/>
      <c r="AC146" s="144"/>
      <c r="AD146" s="64"/>
    </row>
    <row r="147" spans="1:30" ht="3" customHeight="1">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row>
    <row r="148" spans="1:30">
      <c r="A148" s="64"/>
      <c r="B148" s="64"/>
      <c r="C148" s="64"/>
      <c r="D148" s="64" t="s">
        <v>156</v>
      </c>
      <c r="E148" s="64"/>
      <c r="F148" s="64"/>
      <c r="G148" s="64"/>
      <c r="H148" s="64"/>
      <c r="I148" s="64"/>
      <c r="J148" s="64"/>
      <c r="K148" s="64"/>
      <c r="L148" s="64"/>
      <c r="M148" s="64"/>
      <c r="N148" s="64"/>
      <c r="O148" s="142"/>
      <c r="P148" s="143"/>
      <c r="Q148" s="143"/>
      <c r="R148" s="143"/>
      <c r="S148" s="143"/>
      <c r="T148" s="143"/>
      <c r="U148" s="143"/>
      <c r="V148" s="143"/>
      <c r="W148" s="143"/>
      <c r="X148" s="143"/>
      <c r="Y148" s="143"/>
      <c r="Z148" s="143"/>
      <c r="AA148" s="143"/>
      <c r="AB148" s="143"/>
      <c r="AC148" s="144"/>
      <c r="AD148" s="64"/>
    </row>
    <row r="149" spans="1:30" ht="3" customHeight="1">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row>
    <row r="150" spans="1:30">
      <c r="A150" s="64"/>
      <c r="B150" s="64"/>
      <c r="C150" s="64"/>
      <c r="D150" s="64" t="s">
        <v>122</v>
      </c>
      <c r="E150" s="64"/>
      <c r="F150" s="64"/>
      <c r="G150" s="64"/>
      <c r="H150" s="64"/>
      <c r="I150" s="64"/>
      <c r="J150" s="64"/>
      <c r="K150" s="64"/>
      <c r="L150" s="64"/>
      <c r="M150" s="64"/>
      <c r="N150" s="64"/>
      <c r="O150" s="142"/>
      <c r="P150" s="143"/>
      <c r="Q150" s="143"/>
      <c r="R150" s="143"/>
      <c r="S150" s="143"/>
      <c r="T150" s="143"/>
      <c r="U150" s="143"/>
      <c r="V150" s="143"/>
      <c r="W150" s="143"/>
      <c r="X150" s="143"/>
      <c r="Y150" s="143"/>
      <c r="Z150" s="143"/>
      <c r="AA150" s="143"/>
      <c r="AB150" s="143"/>
      <c r="AC150" s="144"/>
      <c r="AD150" s="64"/>
    </row>
    <row r="151" spans="1:30" ht="3" customHeight="1">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row>
    <row r="152" spans="1:30">
      <c r="A152" s="64"/>
      <c r="B152" s="64"/>
      <c r="C152" s="64"/>
      <c r="D152" s="64" t="s">
        <v>123</v>
      </c>
      <c r="E152" s="64"/>
      <c r="F152" s="64"/>
      <c r="G152" s="64"/>
      <c r="H152" s="64"/>
      <c r="I152" s="64"/>
      <c r="J152" s="64"/>
      <c r="K152" s="64"/>
      <c r="L152" s="64"/>
      <c r="M152" s="64"/>
      <c r="N152" s="64"/>
      <c r="O152" s="142"/>
      <c r="P152" s="143"/>
      <c r="Q152" s="143"/>
      <c r="R152" s="143"/>
      <c r="S152" s="143"/>
      <c r="T152" s="143"/>
      <c r="U152" s="143"/>
      <c r="V152" s="143"/>
      <c r="W152" s="143"/>
      <c r="X152" s="143"/>
      <c r="Y152" s="143"/>
      <c r="Z152" s="143"/>
      <c r="AA152" s="143"/>
      <c r="AB152" s="143"/>
      <c r="AC152" s="144"/>
      <c r="AD152" s="64"/>
    </row>
    <row r="153" spans="1:30">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row>
    <row r="154" spans="1:30">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row>
    <row r="155" spans="1:30">
      <c r="A155" s="64"/>
      <c r="B155" s="122" t="s">
        <v>163</v>
      </c>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3"/>
    </row>
    <row r="156" spans="1:30" ht="6" customHeight="1">
      <c r="A156" s="64"/>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5"/>
    </row>
    <row r="157" spans="1:30">
      <c r="A157" s="64"/>
      <c r="B157" s="64"/>
      <c r="C157" s="64" t="s">
        <v>110</v>
      </c>
      <c r="D157" s="64"/>
      <c r="E157" s="64"/>
      <c r="F157" s="64"/>
      <c r="G157" s="64"/>
      <c r="H157" s="64"/>
      <c r="I157" s="64"/>
      <c r="J157" s="64"/>
      <c r="K157" s="64"/>
      <c r="L157" s="64"/>
      <c r="M157" s="64"/>
      <c r="N157" s="64"/>
      <c r="O157" s="142"/>
      <c r="P157" s="143"/>
      <c r="Q157" s="143"/>
      <c r="R157" s="143"/>
      <c r="S157" s="143"/>
      <c r="T157" s="143"/>
      <c r="U157" s="143"/>
      <c r="V157" s="143"/>
      <c r="W157" s="143"/>
      <c r="X157" s="143"/>
      <c r="Y157" s="143"/>
      <c r="Z157" s="143"/>
      <c r="AA157" s="143"/>
      <c r="AB157" s="143"/>
      <c r="AC157" s="144"/>
      <c r="AD157" s="64"/>
    </row>
    <row r="158" spans="1:30" ht="3" customHeight="1">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row>
    <row r="159" spans="1:30">
      <c r="A159" s="64"/>
      <c r="B159" s="64"/>
      <c r="C159" s="64" t="s">
        <v>122</v>
      </c>
      <c r="D159" s="64"/>
      <c r="E159" s="64"/>
      <c r="F159" s="64"/>
      <c r="G159" s="64"/>
      <c r="H159" s="64"/>
      <c r="I159" s="64"/>
      <c r="J159" s="64"/>
      <c r="K159" s="64"/>
      <c r="L159" s="64"/>
      <c r="M159" s="64"/>
      <c r="N159" s="64"/>
      <c r="O159" s="142"/>
      <c r="P159" s="143"/>
      <c r="Q159" s="143"/>
      <c r="R159" s="143"/>
      <c r="S159" s="143"/>
      <c r="T159" s="143"/>
      <c r="U159" s="143"/>
      <c r="V159" s="143"/>
      <c r="W159" s="143"/>
      <c r="X159" s="143"/>
      <c r="Y159" s="143"/>
      <c r="Z159" s="143"/>
      <c r="AA159" s="143"/>
      <c r="AB159" s="143"/>
      <c r="AC159" s="144"/>
      <c r="AD159" s="64"/>
    </row>
    <row r="160" spans="1:30" ht="3" customHeight="1">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row>
    <row r="161" spans="1:30">
      <c r="A161" s="64"/>
      <c r="B161" s="64"/>
      <c r="C161" s="64" t="s">
        <v>123</v>
      </c>
      <c r="D161" s="64"/>
      <c r="E161" s="64"/>
      <c r="F161" s="64"/>
      <c r="G161" s="64"/>
      <c r="H161" s="64"/>
      <c r="I161" s="64"/>
      <c r="J161" s="64"/>
      <c r="K161" s="64"/>
      <c r="L161" s="64"/>
      <c r="M161" s="64"/>
      <c r="N161" s="64"/>
      <c r="O161" s="142"/>
      <c r="P161" s="143"/>
      <c r="Q161" s="143"/>
      <c r="R161" s="143"/>
      <c r="S161" s="143"/>
      <c r="T161" s="143"/>
      <c r="U161" s="143"/>
      <c r="V161" s="143"/>
      <c r="W161" s="143"/>
      <c r="X161" s="143"/>
      <c r="Y161" s="143"/>
      <c r="Z161" s="143"/>
      <c r="AA161" s="143"/>
      <c r="AB161" s="143"/>
      <c r="AC161" s="144"/>
      <c r="AD161" s="64"/>
    </row>
    <row r="162" spans="1:30" ht="3" customHeight="1">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row>
  </sheetData>
  <sheetProtection algorithmName="SHA-512" hashValue="r/z6mET4bLB0gTkvue3FJXAYfs/IUYEle9qT4YfFTS2zkUaaTjEGt6exCApp2SrISoSMgWmvB7WyE//O/6Ag6g==" saltValue="XbBtYUhK908+Q7dI7s2eRA==" spinCount="100000" sheet="1" objects="1" scenarios="1" autoFilter="0"/>
  <mergeCells count="81">
    <mergeCell ref="O12:AC12"/>
    <mergeCell ref="E3:W3"/>
    <mergeCell ref="J10:N10"/>
    <mergeCell ref="O6:AC6"/>
    <mergeCell ref="O8:AC8"/>
    <mergeCell ref="O10:AC10"/>
    <mergeCell ref="X1:AD3"/>
    <mergeCell ref="O40:AC40"/>
    <mergeCell ref="O14:AC14"/>
    <mergeCell ref="O18:AC18"/>
    <mergeCell ref="O20:AC20"/>
    <mergeCell ref="O23:AC23"/>
    <mergeCell ref="O25:AC25"/>
    <mergeCell ref="O27:AC27"/>
    <mergeCell ref="O29:AC29"/>
    <mergeCell ref="O31:AC31"/>
    <mergeCell ref="O33:AC33"/>
    <mergeCell ref="O36:AC36"/>
    <mergeCell ref="O38:AC38"/>
    <mergeCell ref="O42:AC42"/>
    <mergeCell ref="O44:AC44"/>
    <mergeCell ref="O46:AC46"/>
    <mergeCell ref="B59:AD59"/>
    <mergeCell ref="O60:AC60"/>
    <mergeCell ref="B48:AD48"/>
    <mergeCell ref="X53:AC53"/>
    <mergeCell ref="R53:W53"/>
    <mergeCell ref="R55:W55"/>
    <mergeCell ref="X55:AC55"/>
    <mergeCell ref="O157:AC157"/>
    <mergeCell ref="O108:AC108"/>
    <mergeCell ref="O78:AC78"/>
    <mergeCell ref="O80:AC80"/>
    <mergeCell ref="O82:AC82"/>
    <mergeCell ref="O85:AC85"/>
    <mergeCell ref="F93:AC93"/>
    <mergeCell ref="D84:AD84"/>
    <mergeCell ref="O96:AC96"/>
    <mergeCell ref="O98:AC98"/>
    <mergeCell ref="O100:AC100"/>
    <mergeCell ref="O102:AC102"/>
    <mergeCell ref="O106:AC106"/>
    <mergeCell ref="C95:AD95"/>
    <mergeCell ref="C105:AD105"/>
    <mergeCell ref="O121:AC121"/>
    <mergeCell ref="O159:AC159"/>
    <mergeCell ref="O161:AC161"/>
    <mergeCell ref="B5:AD5"/>
    <mergeCell ref="B17:AD17"/>
    <mergeCell ref="B22:AD22"/>
    <mergeCell ref="B35:AD35"/>
    <mergeCell ref="B74:AD74"/>
    <mergeCell ref="B123:AD123"/>
    <mergeCell ref="B132:AD132"/>
    <mergeCell ref="B155:AD155"/>
    <mergeCell ref="O142:AC142"/>
    <mergeCell ref="O146:AC146"/>
    <mergeCell ref="O148:AC148"/>
    <mergeCell ref="O150:AC150"/>
    <mergeCell ref="O152:AC152"/>
    <mergeCell ref="C134:AD134"/>
    <mergeCell ref="O117:AC117"/>
    <mergeCell ref="O119:AC119"/>
    <mergeCell ref="C114:AD114"/>
    <mergeCell ref="C144:AD144"/>
    <mergeCell ref="O128:AC128"/>
    <mergeCell ref="O130:AC130"/>
    <mergeCell ref="O136:AC136"/>
    <mergeCell ref="O138:AC138"/>
    <mergeCell ref="O140:AC140"/>
    <mergeCell ref="O110:AC110"/>
    <mergeCell ref="O112:AC112"/>
    <mergeCell ref="O115:AC115"/>
    <mergeCell ref="O76:AC76"/>
    <mergeCell ref="C75:AD75"/>
    <mergeCell ref="O72:AC72"/>
    <mergeCell ref="O62:AC62"/>
    <mergeCell ref="O64:AC64"/>
    <mergeCell ref="O66:AC66"/>
    <mergeCell ref="O68:AC68"/>
    <mergeCell ref="O70:AC70"/>
  </mergeCells>
  <dataValidations count="3">
    <dataValidation type="textLength" operator="equal" allowBlank="1" showInputMessage="1" showErrorMessage="1" error="must be 12 char / digits" prompt="UEI (12)" sqref="O10:AC10" xr:uid="{B9A948F4-5B76-4755-A26B-A84F281DE159}">
      <formula1>12</formula1>
    </dataValidation>
    <dataValidation type="textLength" operator="equal" allowBlank="1" showInputMessage="1" showErrorMessage="1" error="must be 3 digits" prompt="Vendor suffix (3)" sqref="O14:AC14" xr:uid="{20E60DA8-3A24-425A-A514-8B262498B4CC}">
      <formula1>3</formula1>
    </dataValidation>
    <dataValidation type="textLength" operator="equal" allowBlank="1" showInputMessage="1" showErrorMessage="1" error="must be 10 digits" prompt="Vendor number (10)" sqref="O12:AC12" xr:uid="{3F671012-5A83-4D0B-9F14-612589A0844E}">
      <formula1>10</formula1>
    </dataValidation>
  </dataValidations>
  <hyperlinks>
    <hyperlink ref="J10" r:id="rId1" display="https://sam.gov/content/home" xr:uid="{0E46290C-B585-4862-B54C-9A907ADAFDA6}"/>
  </hyperlinks>
  <pageMargins left="0.3" right="0.3" top="0.3" bottom="0.7" header="0.3" footer="0.3"/>
  <pageSetup orientation="portrait" horizontalDpi="90" verticalDpi="90" r:id="rId2"/>
  <headerFooter scaleWithDoc="0">
    <oddFooter>&amp;LMPFA SRF Application Forms&amp;C&amp;A&amp;R  page &amp;P of &amp;N</oddFooter>
  </headerFooter>
  <rowBreaks count="1" manualBreakCount="1">
    <brk id="58" min="1" max="29" man="1"/>
  </rowBreaks>
  <drawing r:id="rId3"/>
  <legacyDrawing r:id="rId4"/>
  <mc:AlternateContent xmlns:mc="http://schemas.openxmlformats.org/markup-compatibility/2006">
    <mc:Choice Requires="x14">
      <controls>
        <mc:AlternateContent xmlns:mc="http://schemas.openxmlformats.org/markup-compatibility/2006">
          <mc:Choice Requires="x14">
            <control shapeId="3074" r:id="rId5" name="Check Box 2">
              <controlPr defaultSize="0" autoFill="0" autoLine="0" autoPict="0">
                <anchor moveWithCells="1">
                  <from>
                    <xdr:col>4</xdr:col>
                    <xdr:colOff>31750</xdr:colOff>
                    <xdr:row>86</xdr:row>
                    <xdr:rowOff>31750</xdr:rowOff>
                  </from>
                  <to>
                    <xdr:col>5</xdr:col>
                    <xdr:colOff>31750</xdr:colOff>
                    <xdr:row>88</xdr:row>
                    <xdr:rowOff>31750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4</xdr:col>
                    <xdr:colOff>31750</xdr:colOff>
                    <xdr:row>88</xdr:row>
                    <xdr:rowOff>31750</xdr:rowOff>
                  </from>
                  <to>
                    <xdr:col>5</xdr:col>
                    <xdr:colOff>31750</xdr:colOff>
                    <xdr:row>90</xdr:row>
                    <xdr:rowOff>31750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xdr:col>
                    <xdr:colOff>31750</xdr:colOff>
                    <xdr:row>90</xdr:row>
                    <xdr:rowOff>31750</xdr:rowOff>
                  </from>
                  <to>
                    <xdr:col>5</xdr:col>
                    <xdr:colOff>31750</xdr:colOff>
                    <xdr:row>92</xdr:row>
                    <xdr:rowOff>31750</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2</xdr:col>
                    <xdr:colOff>31750</xdr:colOff>
                    <xdr:row>122</xdr:row>
                    <xdr:rowOff>171450</xdr:rowOff>
                  </from>
                  <to>
                    <xdr:col>3</xdr:col>
                    <xdr:colOff>31750</xdr:colOff>
                    <xdr:row>124</xdr:row>
                    <xdr:rowOff>19050</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from>
                    <xdr:col>2</xdr:col>
                    <xdr:colOff>31750</xdr:colOff>
                    <xdr:row>123</xdr:row>
                    <xdr:rowOff>171450</xdr:rowOff>
                  </from>
                  <to>
                    <xdr:col>3</xdr:col>
                    <xdr:colOff>31750</xdr:colOff>
                    <xdr:row>125</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921E9-A211-4F25-8FA3-5D7BCF8AA442}">
  <sheetPr codeName="Sheet8"/>
  <dimension ref="A1:AD92"/>
  <sheetViews>
    <sheetView showGridLines="0" showRowColHeaders="0" showZeros="0" topLeftCell="A70" zoomScaleNormal="100" zoomScaleSheetLayoutView="110" workbookViewId="0"/>
  </sheetViews>
  <sheetFormatPr defaultColWidth="0" defaultRowHeight="14.45" zeroHeight="1"/>
  <cols>
    <col min="1" max="1" width="0.7109375" customWidth="1"/>
    <col min="2" max="28" width="3.5703125" customWidth="1"/>
    <col min="29" max="29" width="2.5703125" customWidth="1"/>
    <col min="30" max="30" width="0.7109375" customWidth="1"/>
  </cols>
  <sheetData>
    <row r="1" spans="1:30" s="19" customFormat="1">
      <c r="A1"/>
      <c r="B1" s="19" t="s">
        <v>19</v>
      </c>
      <c r="X1" s="112" t="str">
        <f>applicant&amp;CHAR(10)&amp;SystemType&amp;"-"&amp;IUP_status&amp;": "&amp;IUP_ID&amp;CHAR(10)&amp;project_title</f>
        <v>Appleton
CW-Part B: 280758-PS02
Rehab collection, Ph 2</v>
      </c>
      <c r="Y1" s="112"/>
      <c r="Z1" s="112"/>
      <c r="AA1" s="112"/>
      <c r="AB1" s="112"/>
      <c r="AC1" s="112"/>
      <c r="AD1" s="112"/>
    </row>
    <row r="2" spans="1:30" s="19" customFormat="1">
      <c r="A2"/>
      <c r="B2" s="19" t="s">
        <v>20</v>
      </c>
      <c r="X2" s="112"/>
      <c r="Y2" s="112"/>
      <c r="Z2" s="112"/>
      <c r="AA2" s="112"/>
      <c r="AB2" s="112"/>
      <c r="AC2" s="112"/>
      <c r="AD2" s="112"/>
    </row>
    <row r="3" spans="1:30" s="19" customFormat="1" ht="18.600000000000001">
      <c r="A3"/>
      <c r="B3" s="29" t="s">
        <v>164</v>
      </c>
      <c r="E3" s="180" t="s">
        <v>165</v>
      </c>
      <c r="F3" s="181"/>
      <c r="G3" s="181"/>
      <c r="H3" s="181"/>
      <c r="I3" s="181"/>
      <c r="J3" s="181"/>
      <c r="K3" s="181"/>
      <c r="L3" s="181"/>
      <c r="M3" s="181"/>
      <c r="N3" s="181"/>
      <c r="O3" s="181"/>
      <c r="P3" s="181"/>
      <c r="Q3" s="181"/>
      <c r="R3" s="181"/>
      <c r="S3" s="181"/>
      <c r="T3" s="181"/>
      <c r="U3" s="181"/>
      <c r="V3" s="181"/>
      <c r="W3" s="181"/>
      <c r="X3" s="112"/>
      <c r="Y3" s="112"/>
      <c r="Z3" s="112"/>
      <c r="AA3" s="112"/>
      <c r="AB3" s="112"/>
      <c r="AC3" s="112"/>
      <c r="AD3" s="112"/>
    </row>
    <row r="4" spans="1:30"/>
    <row r="5" spans="1:30">
      <c r="B5" s="8" t="s">
        <v>166</v>
      </c>
      <c r="J5" s="174" t="str">
        <f>SystemType</f>
        <v>CW</v>
      </c>
      <c r="K5" s="175"/>
      <c r="L5" s="175"/>
      <c r="M5" s="175"/>
      <c r="N5" s="175"/>
      <c r="O5" s="175"/>
      <c r="P5" s="175"/>
      <c r="Q5" s="176"/>
    </row>
    <row r="6" spans="1:30" ht="6" customHeight="1"/>
    <row r="7" spans="1:30">
      <c r="B7" s="8" t="s">
        <v>167</v>
      </c>
      <c r="J7" s="177" t="str">
        <f>IUP_descr</f>
        <v>Rehab collection, Ph 2</v>
      </c>
      <c r="K7" s="178"/>
      <c r="L7" s="178"/>
      <c r="M7" s="178"/>
      <c r="N7" s="178"/>
      <c r="O7" s="178"/>
      <c r="P7" s="178"/>
      <c r="Q7" s="179"/>
    </row>
    <row r="8" spans="1:30"/>
    <row r="9" spans="1:30">
      <c r="B9" s="136" t="s">
        <v>168</v>
      </c>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17"/>
    </row>
    <row r="10" spans="1:30" ht="3" customHeight="1"/>
    <row r="11" spans="1:30" ht="90" customHeight="1">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row>
    <row r="12" spans="1:30"/>
    <row r="13" spans="1:30">
      <c r="B13" s="136" t="s">
        <v>169</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17"/>
    </row>
    <row r="14" spans="1:30">
      <c r="C14" s="117" t="s">
        <v>170</v>
      </c>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row>
    <row r="15" spans="1:30" ht="3" customHeight="1"/>
    <row r="16" spans="1:30" ht="90" customHeight="1">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row>
    <row r="17" spans="3:30"/>
    <row r="18" spans="3:30">
      <c r="C18" s="136" t="s">
        <v>171</v>
      </c>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17"/>
    </row>
    <row r="19" spans="3:30">
      <c r="D19" t="s">
        <v>172</v>
      </c>
      <c r="N19" s="1"/>
      <c r="O19" s="164"/>
      <c r="P19" s="165"/>
      <c r="Q19" s="165"/>
      <c r="R19" s="165"/>
      <c r="S19" s="165"/>
      <c r="T19" s="165"/>
      <c r="U19" s="165"/>
      <c r="V19" s="165"/>
      <c r="W19" s="165"/>
      <c r="X19" s="165"/>
      <c r="Y19" s="165"/>
      <c r="Z19" s="165"/>
      <c r="AA19" s="165"/>
      <c r="AB19" s="165"/>
      <c r="AC19" s="166"/>
    </row>
    <row r="20" spans="3:30" ht="3" customHeight="1">
      <c r="N20" s="1"/>
      <c r="O20" s="12"/>
      <c r="P20" s="12"/>
      <c r="Q20" s="12"/>
      <c r="R20" s="12"/>
      <c r="S20" s="12"/>
      <c r="T20" s="12"/>
      <c r="U20" s="12"/>
      <c r="V20" s="12"/>
      <c r="W20" s="12"/>
      <c r="X20" s="12"/>
      <c r="Y20" s="12"/>
      <c r="Z20" s="12"/>
      <c r="AA20" s="12"/>
      <c r="AB20" s="12"/>
      <c r="AC20" s="12"/>
    </row>
    <row r="21" spans="3:30">
      <c r="E21" s="117" t="s">
        <v>173</v>
      </c>
      <c r="F21" s="117"/>
      <c r="G21" s="117"/>
      <c r="H21" s="117"/>
      <c r="I21" s="117"/>
      <c r="J21" s="117"/>
      <c r="K21" s="117"/>
      <c r="L21" s="117"/>
      <c r="M21" s="117"/>
      <c r="N21" s="117"/>
      <c r="O21" s="142"/>
      <c r="P21" s="143"/>
      <c r="Q21" s="143"/>
      <c r="R21" s="143"/>
      <c r="S21" s="143"/>
      <c r="T21" s="143"/>
      <c r="U21" s="143"/>
      <c r="V21" s="143"/>
      <c r="W21" s="143"/>
      <c r="X21" s="143"/>
      <c r="Y21" s="143"/>
      <c r="Z21" s="143"/>
      <c r="AA21" s="143"/>
      <c r="AB21" s="143"/>
      <c r="AC21" s="144"/>
    </row>
    <row r="22" spans="3:30" ht="3" customHeight="1">
      <c r="N22" s="1"/>
    </row>
    <row r="23" spans="3:30">
      <c r="E23" s="117" t="s">
        <v>174</v>
      </c>
      <c r="F23" s="117"/>
      <c r="G23" s="117"/>
      <c r="H23" s="117"/>
      <c r="I23" s="117"/>
      <c r="J23" s="117"/>
      <c r="K23" s="117"/>
      <c r="L23" s="117"/>
      <c r="M23" s="117"/>
      <c r="N23" s="117"/>
      <c r="O23" s="142"/>
      <c r="P23" s="143"/>
      <c r="Q23" s="143"/>
      <c r="R23" s="143"/>
      <c r="S23" s="143"/>
      <c r="T23" s="143"/>
      <c r="U23" s="143"/>
      <c r="V23" s="143"/>
      <c r="W23" s="143"/>
      <c r="X23" s="143"/>
      <c r="Y23" s="143"/>
      <c r="Z23" s="143"/>
      <c r="AA23" s="143"/>
      <c r="AB23" s="143"/>
      <c r="AC23" s="144"/>
    </row>
    <row r="24" spans="3:30" ht="20.100000000000001" customHeight="1">
      <c r="N24" s="1"/>
    </row>
    <row r="25" spans="3:30">
      <c r="D25" t="s">
        <v>175</v>
      </c>
      <c r="N25" s="1"/>
      <c r="O25" s="164"/>
      <c r="P25" s="165"/>
      <c r="Q25" s="165"/>
      <c r="R25" s="165"/>
      <c r="S25" s="165"/>
      <c r="T25" s="165"/>
      <c r="U25" s="165"/>
      <c r="V25" s="165"/>
      <c r="W25" s="165"/>
      <c r="X25" s="165"/>
      <c r="Y25" s="165"/>
      <c r="Z25" s="165"/>
      <c r="AA25" s="165"/>
      <c r="AB25" s="165"/>
      <c r="AC25" s="166"/>
    </row>
    <row r="26" spans="3:30" ht="3" customHeight="1">
      <c r="N26" s="1"/>
      <c r="O26" s="12"/>
      <c r="P26" s="12"/>
      <c r="Q26" s="12"/>
      <c r="R26" s="12"/>
      <c r="S26" s="12"/>
      <c r="T26" s="12"/>
      <c r="U26" s="12"/>
      <c r="V26" s="12"/>
      <c r="W26" s="12"/>
      <c r="X26" s="12"/>
      <c r="Y26" s="12"/>
      <c r="Z26" s="12"/>
      <c r="AA26" s="12"/>
      <c r="AB26" s="12"/>
      <c r="AC26" s="12"/>
    </row>
    <row r="27" spans="3:30">
      <c r="E27" s="117" t="s">
        <v>173</v>
      </c>
      <c r="F27" s="117"/>
      <c r="G27" s="117"/>
      <c r="H27" s="117"/>
      <c r="I27" s="117"/>
      <c r="J27" s="117"/>
      <c r="K27" s="117"/>
      <c r="L27" s="117"/>
      <c r="M27" s="117"/>
      <c r="N27" s="117"/>
      <c r="O27" s="142"/>
      <c r="P27" s="143"/>
      <c r="Q27" s="143"/>
      <c r="R27" s="143"/>
      <c r="S27" s="143"/>
      <c r="T27" s="143"/>
      <c r="U27" s="143"/>
      <c r="V27" s="143"/>
      <c r="W27" s="143"/>
      <c r="X27" s="143"/>
      <c r="Y27" s="143"/>
      <c r="Z27" s="143"/>
      <c r="AA27" s="143"/>
      <c r="AB27" s="143"/>
      <c r="AC27" s="144"/>
    </row>
    <row r="28" spans="3:30" ht="3" customHeight="1">
      <c r="N28" s="1"/>
    </row>
    <row r="29" spans="3:30">
      <c r="E29" s="117" t="s">
        <v>174</v>
      </c>
      <c r="F29" s="117"/>
      <c r="G29" s="117"/>
      <c r="H29" s="117"/>
      <c r="I29" s="117"/>
      <c r="J29" s="117"/>
      <c r="K29" s="117"/>
      <c r="L29" s="117"/>
      <c r="M29" s="117"/>
      <c r="N29" s="117"/>
      <c r="O29" s="142"/>
      <c r="P29" s="143"/>
      <c r="Q29" s="143"/>
      <c r="R29" s="143"/>
      <c r="S29" s="143"/>
      <c r="T29" s="143"/>
      <c r="U29" s="143"/>
      <c r="V29" s="143"/>
      <c r="W29" s="143"/>
      <c r="X29" s="143"/>
      <c r="Y29" s="143"/>
      <c r="Z29" s="143"/>
      <c r="AA29" s="143"/>
      <c r="AB29" s="143"/>
      <c r="AC29" s="144"/>
    </row>
    <row r="30" spans="3:30" ht="20.100000000000001" customHeight="1">
      <c r="N30" s="1"/>
    </row>
    <row r="31" spans="3:30">
      <c r="D31" t="s">
        <v>176</v>
      </c>
      <c r="N31" s="1"/>
      <c r="O31" s="164"/>
      <c r="P31" s="165"/>
      <c r="Q31" s="165"/>
      <c r="R31" s="165"/>
      <c r="S31" s="165"/>
      <c r="T31" s="165"/>
      <c r="U31" s="165"/>
      <c r="V31" s="165"/>
      <c r="W31" s="165"/>
      <c r="X31" s="165"/>
      <c r="Y31" s="165"/>
      <c r="Z31" s="165"/>
      <c r="AA31" s="165"/>
      <c r="AB31" s="165"/>
      <c r="AC31" s="166"/>
    </row>
    <row r="32" spans="3:30" ht="3" customHeight="1">
      <c r="N32" s="1"/>
      <c r="O32" s="12"/>
      <c r="P32" s="12"/>
      <c r="Q32" s="12"/>
      <c r="R32" s="12"/>
      <c r="S32" s="12"/>
      <c r="T32" s="12"/>
      <c r="U32" s="12"/>
      <c r="V32" s="12"/>
      <c r="W32" s="12"/>
      <c r="X32" s="12"/>
      <c r="Y32" s="12"/>
      <c r="Z32" s="12"/>
      <c r="AA32" s="12"/>
      <c r="AB32" s="12"/>
      <c r="AC32" s="12"/>
    </row>
    <row r="33" spans="2:30">
      <c r="E33" s="117" t="s">
        <v>173</v>
      </c>
      <c r="F33" s="117"/>
      <c r="G33" s="117"/>
      <c r="H33" s="117"/>
      <c r="I33" s="117"/>
      <c r="J33" s="117"/>
      <c r="K33" s="117"/>
      <c r="L33" s="117"/>
      <c r="M33" s="117"/>
      <c r="N33" s="117"/>
      <c r="O33" s="142"/>
      <c r="P33" s="143"/>
      <c r="Q33" s="143"/>
      <c r="R33" s="143"/>
      <c r="S33" s="143"/>
      <c r="T33" s="143"/>
      <c r="U33" s="143"/>
      <c r="V33" s="143"/>
      <c r="W33" s="143"/>
      <c r="X33" s="143"/>
      <c r="Y33" s="143"/>
      <c r="Z33" s="143"/>
      <c r="AA33" s="143"/>
      <c r="AB33" s="143"/>
      <c r="AC33" s="144"/>
    </row>
    <row r="34" spans="2:30" ht="3" customHeight="1">
      <c r="N34" s="1"/>
    </row>
    <row r="35" spans="2:30">
      <c r="E35" s="117" t="s">
        <v>174</v>
      </c>
      <c r="F35" s="117"/>
      <c r="G35" s="117"/>
      <c r="H35" s="117"/>
      <c r="I35" s="117"/>
      <c r="J35" s="117"/>
      <c r="K35" s="117"/>
      <c r="L35" s="117"/>
      <c r="M35" s="117"/>
      <c r="N35" s="117"/>
      <c r="O35" s="142"/>
      <c r="P35" s="143"/>
      <c r="Q35" s="143"/>
      <c r="R35" s="143"/>
      <c r="S35" s="143"/>
      <c r="T35" s="143"/>
      <c r="U35" s="143"/>
      <c r="V35" s="143"/>
      <c r="W35" s="143"/>
      <c r="X35" s="143"/>
      <c r="Y35" s="143"/>
      <c r="Z35" s="143"/>
      <c r="AA35" s="143"/>
      <c r="AB35" s="143"/>
      <c r="AC35" s="144"/>
    </row>
    <row r="36" spans="2:30" ht="20.100000000000001" customHeight="1">
      <c r="N36" s="1"/>
    </row>
    <row r="37" spans="2:30">
      <c r="D37" t="s">
        <v>177</v>
      </c>
      <c r="N37" s="1"/>
      <c r="O37" s="171"/>
      <c r="P37" s="172"/>
      <c r="Q37" s="172"/>
      <c r="R37" s="172"/>
      <c r="S37" s="172"/>
      <c r="T37" s="172"/>
      <c r="U37" s="172"/>
      <c r="V37" s="172"/>
      <c r="W37" s="172"/>
      <c r="X37" s="172"/>
      <c r="Y37" s="172"/>
      <c r="Z37" s="172"/>
      <c r="AA37" s="172"/>
      <c r="AB37" s="172"/>
      <c r="AC37" s="173"/>
    </row>
    <row r="38" spans="2:30" ht="3" customHeight="1">
      <c r="N38" s="1"/>
      <c r="O38" s="12"/>
      <c r="P38" s="12"/>
      <c r="Q38" s="12"/>
      <c r="R38" s="12"/>
      <c r="S38" s="12"/>
      <c r="T38" s="12"/>
      <c r="U38" s="12"/>
      <c r="V38" s="12"/>
      <c r="W38" s="12"/>
      <c r="X38" s="12"/>
      <c r="Y38" s="12"/>
      <c r="Z38" s="12"/>
      <c r="AA38" s="12"/>
      <c r="AB38" s="12"/>
      <c r="AC38" s="12"/>
    </row>
    <row r="39" spans="2:30">
      <c r="E39" s="117" t="s">
        <v>173</v>
      </c>
      <c r="F39" s="117"/>
      <c r="G39" s="117"/>
      <c r="H39" s="117"/>
      <c r="I39" s="117"/>
      <c r="J39" s="117"/>
      <c r="K39" s="117"/>
      <c r="L39" s="117"/>
      <c r="M39" s="117"/>
      <c r="N39" s="117"/>
      <c r="O39" s="142"/>
      <c r="P39" s="143"/>
      <c r="Q39" s="143"/>
      <c r="R39" s="143"/>
      <c r="S39" s="143"/>
      <c r="T39" s="143"/>
      <c r="U39" s="143"/>
      <c r="V39" s="143"/>
      <c r="W39" s="143"/>
      <c r="X39" s="143"/>
      <c r="Y39" s="143"/>
      <c r="Z39" s="143"/>
      <c r="AA39" s="143"/>
      <c r="AB39" s="143"/>
      <c r="AC39" s="144"/>
    </row>
    <row r="40" spans="2:30" ht="3" customHeight="1">
      <c r="N40" s="1"/>
    </row>
    <row r="41" spans="2:30">
      <c r="E41" s="117" t="s">
        <v>174</v>
      </c>
      <c r="F41" s="117"/>
      <c r="G41" s="117"/>
      <c r="H41" s="117"/>
      <c r="I41" s="117"/>
      <c r="J41" s="117"/>
      <c r="K41" s="117"/>
      <c r="L41" s="117"/>
      <c r="M41" s="117"/>
      <c r="N41" s="117"/>
      <c r="O41" s="142"/>
      <c r="P41" s="143"/>
      <c r="Q41" s="143"/>
      <c r="R41" s="143"/>
      <c r="S41" s="143"/>
      <c r="T41" s="143"/>
      <c r="U41" s="143"/>
      <c r="V41" s="143"/>
      <c r="W41" s="143"/>
      <c r="X41" s="143"/>
      <c r="Y41" s="143"/>
      <c r="Z41" s="143"/>
      <c r="AA41" s="143"/>
      <c r="AB41" s="143"/>
      <c r="AC41" s="144"/>
    </row>
    <row r="42" spans="2:30" ht="9" customHeight="1">
      <c r="N42" s="1"/>
    </row>
    <row r="43" spans="2:30">
      <c r="D43" s="117" t="s">
        <v>178</v>
      </c>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row>
    <row r="44" spans="2:30" ht="3" customHeight="1">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row>
    <row r="45" spans="2:30" ht="48" customHeight="1">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row>
    <row r="46" spans="2:30" ht="3" customHeight="1"/>
    <row r="47" spans="2:30">
      <c r="B47" s="136" t="s">
        <v>179</v>
      </c>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17"/>
    </row>
    <row r="48" spans="2:30" ht="3" customHeight="1"/>
    <row r="49" spans="3:30">
      <c r="C49" s="117" t="s">
        <v>180</v>
      </c>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row>
    <row r="50" spans="3:30" ht="2.1" customHeight="1">
      <c r="N50" s="1"/>
    </row>
    <row r="51" spans="3:30">
      <c r="D51" s="117" t="s">
        <v>181</v>
      </c>
      <c r="E51" s="117"/>
      <c r="F51" s="117"/>
      <c r="G51" s="117"/>
      <c r="H51" s="117"/>
      <c r="I51" s="117"/>
      <c r="J51" s="117"/>
      <c r="K51" s="117"/>
      <c r="L51" s="117"/>
      <c r="M51" s="117"/>
      <c r="N51" s="117"/>
      <c r="O51" s="117"/>
      <c r="P51" s="117"/>
      <c r="Q51" s="117"/>
      <c r="R51" s="69"/>
      <c r="S51" t="s">
        <v>131</v>
      </c>
      <c r="U51" s="69"/>
      <c r="V51" t="s">
        <v>132</v>
      </c>
    </row>
    <row r="52" spans="3:30" ht="2.1" customHeight="1">
      <c r="N52" s="1"/>
    </row>
    <row r="53" spans="3:30">
      <c r="D53" s="117" t="s">
        <v>182</v>
      </c>
      <c r="E53" s="117"/>
      <c r="F53" s="117"/>
      <c r="G53" s="117"/>
      <c r="H53" s="117"/>
      <c r="I53" s="117"/>
      <c r="J53" s="117"/>
      <c r="K53" s="117"/>
      <c r="L53" s="117"/>
      <c r="M53" s="117"/>
      <c r="N53" s="117"/>
      <c r="O53" s="117"/>
      <c r="P53" s="117"/>
      <c r="Q53" s="117"/>
      <c r="R53" s="69"/>
      <c r="S53" t="s">
        <v>131</v>
      </c>
      <c r="U53" s="69"/>
      <c r="V53" t="s">
        <v>132</v>
      </c>
    </row>
    <row r="54" spans="3:30" ht="2.1" customHeight="1">
      <c r="N54" s="1"/>
    </row>
    <row r="55" spans="3:30">
      <c r="D55" t="s">
        <v>183</v>
      </c>
      <c r="N55" s="1"/>
    </row>
    <row r="56" spans="3:30" ht="3" customHeight="1">
      <c r="N56" s="1"/>
    </row>
    <row r="57" spans="3:30" ht="40.15" customHeight="1">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row>
    <row r="58" spans="3:30" ht="8.1" customHeight="1">
      <c r="N58" s="1"/>
    </row>
    <row r="59" spans="3:30">
      <c r="C59" s="117" t="s">
        <v>184</v>
      </c>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row>
    <row r="60" spans="3:30" ht="3" customHeight="1"/>
    <row r="61" spans="3:30">
      <c r="D61" s="69"/>
      <c r="E61" t="s">
        <v>185</v>
      </c>
      <c r="S61" t="s">
        <v>186</v>
      </c>
    </row>
    <row r="62" spans="3:30" ht="3" customHeight="1">
      <c r="D62" s="69"/>
    </row>
    <row r="63" spans="3:30">
      <c r="D63" s="69"/>
      <c r="E63" t="s">
        <v>187</v>
      </c>
      <c r="S63" t="s">
        <v>188</v>
      </c>
    </row>
    <row r="64" spans="3:30" ht="3" customHeight="1">
      <c r="D64" s="69"/>
    </row>
    <row r="65" spans="2:30">
      <c r="D65" s="69"/>
      <c r="E65" t="s">
        <v>189</v>
      </c>
    </row>
    <row r="66" spans="2:30" ht="3" customHeight="1">
      <c r="D66" s="69"/>
    </row>
    <row r="67" spans="2:30" ht="3" customHeight="1">
      <c r="D67" s="69"/>
    </row>
    <row r="68" spans="2:30">
      <c r="C68" s="117" t="s">
        <v>182</v>
      </c>
      <c r="D68" s="117"/>
      <c r="E68" s="117"/>
      <c r="F68" s="117"/>
      <c r="G68" s="117"/>
      <c r="H68" s="117"/>
      <c r="I68" s="117"/>
      <c r="J68" s="117"/>
      <c r="K68" s="117"/>
      <c r="L68" s="117"/>
      <c r="M68" s="117"/>
      <c r="N68" s="117"/>
      <c r="O68" s="117"/>
      <c r="P68" s="117"/>
      <c r="Q68" s="117"/>
      <c r="R68" s="69"/>
      <c r="S68" t="s">
        <v>131</v>
      </c>
      <c r="U68" s="69"/>
      <c r="V68" t="s">
        <v>132</v>
      </c>
    </row>
    <row r="69" spans="2:30" ht="6" customHeight="1"/>
    <row r="70" spans="2:30" ht="90" customHeight="1">
      <c r="B70" s="135" t="s">
        <v>190</v>
      </c>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row>
    <row r="71" spans="2:30"/>
    <row r="72" spans="2:30" ht="48" customHeight="1">
      <c r="B72" s="167" t="s">
        <v>191</v>
      </c>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row>
    <row r="73" spans="2:30" ht="6" customHeight="1"/>
    <row r="74" spans="2:30">
      <c r="B74" s="136" t="s">
        <v>192</v>
      </c>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17"/>
    </row>
    <row r="75" spans="2:30" ht="3" customHeight="1"/>
    <row r="76" spans="2:30" ht="30" customHeight="1">
      <c r="C76" s="128" t="s">
        <v>193</v>
      </c>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row>
    <row r="77" spans="2:30" ht="3" customHeight="1"/>
    <row r="78" spans="2:30" ht="40.15" customHeight="1">
      <c r="C78" s="168"/>
      <c r="D78" s="169"/>
      <c r="E78" s="169"/>
      <c r="F78" s="169"/>
      <c r="G78" s="169"/>
      <c r="H78" s="169"/>
      <c r="I78" s="169"/>
      <c r="J78" s="169"/>
      <c r="K78" s="169"/>
      <c r="L78" s="169"/>
      <c r="M78" s="169"/>
      <c r="N78" s="169"/>
      <c r="O78" s="169"/>
      <c r="P78" s="169"/>
      <c r="Q78" s="169"/>
      <c r="R78" s="169"/>
      <c r="S78" s="169"/>
      <c r="T78" s="169"/>
      <c r="U78" s="169"/>
      <c r="V78" s="169"/>
      <c r="W78" s="169"/>
      <c r="X78" s="169"/>
      <c r="Y78" s="169"/>
      <c r="Z78" s="169"/>
      <c r="AA78" s="169"/>
      <c r="AB78" s="169"/>
      <c r="AC78" s="170"/>
    </row>
    <row r="79" spans="2:30" ht="6" customHeight="1"/>
    <row r="80" spans="2:30">
      <c r="B80" s="136" t="s">
        <v>194</v>
      </c>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17"/>
    </row>
    <row r="81" spans="2:30">
      <c r="C81" t="s">
        <v>195</v>
      </c>
      <c r="R81" s="163"/>
      <c r="S81" s="163"/>
      <c r="T81" s="163"/>
      <c r="U81" s="163"/>
      <c r="V81" s="163"/>
      <c r="W81" s="163"/>
      <c r="X81" s="163"/>
      <c r="Y81" s="163"/>
      <c r="Z81" s="163"/>
      <c r="AA81" s="163"/>
      <c r="AB81" s="163"/>
      <c r="AC81" s="163"/>
    </row>
    <row r="82" spans="2:30" ht="3" customHeight="1"/>
    <row r="83" spans="2:30">
      <c r="C83" t="s">
        <v>196</v>
      </c>
      <c r="R83" s="163"/>
      <c r="S83" s="163"/>
      <c r="T83" s="163"/>
      <c r="U83" s="163"/>
      <c r="V83" s="163"/>
      <c r="W83" s="163"/>
      <c r="X83" s="163"/>
      <c r="Y83" s="163"/>
      <c r="Z83" s="163"/>
      <c r="AA83" s="163"/>
      <c r="AB83" s="163"/>
      <c r="AC83" s="163"/>
    </row>
    <row r="84" spans="2:30" ht="3" customHeight="1"/>
    <row r="85" spans="2:30">
      <c r="C85" t="s">
        <v>197</v>
      </c>
      <c r="R85" s="163"/>
      <c r="S85" s="163"/>
      <c r="T85" s="163"/>
      <c r="U85" s="163"/>
      <c r="V85" s="163"/>
      <c r="W85" s="163"/>
      <c r="X85" s="163"/>
      <c r="Y85" s="163"/>
      <c r="Z85" s="163"/>
      <c r="AA85" s="163"/>
      <c r="AB85" s="163"/>
      <c r="AC85" s="163"/>
    </row>
    <row r="86" spans="2:30" ht="3" customHeight="1"/>
    <row r="87" spans="2:30">
      <c r="C87" t="s">
        <v>198</v>
      </c>
      <c r="R87" s="163"/>
      <c r="S87" s="163"/>
      <c r="T87" s="163"/>
      <c r="U87" s="163"/>
      <c r="V87" s="163"/>
      <c r="W87" s="163"/>
      <c r="X87" s="163"/>
      <c r="Y87" s="163"/>
      <c r="Z87" s="163"/>
      <c r="AA87" s="163"/>
      <c r="AB87" s="163"/>
      <c r="AC87" s="163"/>
    </row>
    <row r="88" spans="2:30" ht="6" customHeight="1"/>
    <row r="89" spans="2:30">
      <c r="B89" s="136" t="s">
        <v>199</v>
      </c>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17"/>
    </row>
    <row r="90" spans="2:30" ht="3" customHeight="1"/>
    <row r="91" spans="2:30" ht="50.1" customHeight="1">
      <c r="C91" s="128" t="s">
        <v>200</v>
      </c>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row>
    <row r="92" spans="2:30" ht="3" customHeight="1"/>
  </sheetData>
  <sheetProtection algorithmName="SHA-512" hashValue="MNJBzRtomhgb5FYjnhrSCMnDTrzM/nV4cIsIBIZ9CxlCasX+Eah/uaRtfYGYvswQQi2Eo3ztZuhpTsOMHcjYZQ==" saltValue="ddI1Slx6EOWUGoE4ahT3Lg==" spinCount="100000" sheet="1" objects="1" scenarios="1" autoFilter="0"/>
  <mergeCells count="51">
    <mergeCell ref="O31:AC31"/>
    <mergeCell ref="E33:N33"/>
    <mergeCell ref="J5:Q5"/>
    <mergeCell ref="J7:Q7"/>
    <mergeCell ref="E3:W3"/>
    <mergeCell ref="B9:AD9"/>
    <mergeCell ref="B13:AD13"/>
    <mergeCell ref="C18:AD18"/>
    <mergeCell ref="E21:N21"/>
    <mergeCell ref="E23:N23"/>
    <mergeCell ref="O21:AC21"/>
    <mergeCell ref="C11:AC11"/>
    <mergeCell ref="C16:AC16"/>
    <mergeCell ref="C14:AD14"/>
    <mergeCell ref="O23:AC23"/>
    <mergeCell ref="O25:AC25"/>
    <mergeCell ref="E41:N41"/>
    <mergeCell ref="O41:AC41"/>
    <mergeCell ref="O33:AC33"/>
    <mergeCell ref="E35:N35"/>
    <mergeCell ref="O35:AC35"/>
    <mergeCell ref="O37:AC37"/>
    <mergeCell ref="E39:N39"/>
    <mergeCell ref="O39:AC39"/>
    <mergeCell ref="C78:AC78"/>
    <mergeCell ref="C68:Q68"/>
    <mergeCell ref="B70:AD70"/>
    <mergeCell ref="C59:AC59"/>
    <mergeCell ref="D43:AD43"/>
    <mergeCell ref="D53:Q53"/>
    <mergeCell ref="D51:Q51"/>
    <mergeCell ref="C49:AD49"/>
    <mergeCell ref="B74:AD74"/>
    <mergeCell ref="C76:AD76"/>
    <mergeCell ref="D57:AC57"/>
    <mergeCell ref="R83:AC83"/>
    <mergeCell ref="R85:AC85"/>
    <mergeCell ref="R87:AC87"/>
    <mergeCell ref="X1:AD3"/>
    <mergeCell ref="C91:AD91"/>
    <mergeCell ref="B80:AD80"/>
    <mergeCell ref="B89:AD89"/>
    <mergeCell ref="E27:N27"/>
    <mergeCell ref="O27:AC27"/>
    <mergeCell ref="O19:AC19"/>
    <mergeCell ref="E29:N29"/>
    <mergeCell ref="O29:AC29"/>
    <mergeCell ref="D45:AC45"/>
    <mergeCell ref="B72:AD72"/>
    <mergeCell ref="R81:AC81"/>
    <mergeCell ref="B47:AD47"/>
  </mergeCells>
  <dataValidations count="2">
    <dataValidation type="list" allowBlank="1" showInputMessage="1" showErrorMessage="1" promptTitle="MN local units of government" prompt="Please select the entities that will be part of the Project Service Area" sqref="O19:AC20 O25:AC26 O31:AC32 O37:AC38" xr:uid="{710A6BA6-9942-434E-84FD-F1F3FEBEFE30}">
      <formula1>list_CTUs</formula1>
    </dataValidation>
    <dataValidation type="date" allowBlank="1" showInputMessage="1" showErrorMessage="1" sqref="R81:AC81 R83:AC83 R85:AC85 R87:AC87" xr:uid="{9A6C2638-8FC5-4441-BF43-004727CEAD30}">
      <formula1>43831</formula1>
      <formula2>47848</formula2>
    </dataValidation>
  </dataValidations>
  <pageMargins left="0.3" right="0.3" top="0.3" bottom="0.7" header="0.3" footer="0.3"/>
  <pageSetup orientation="portrait" horizontalDpi="90" verticalDpi="90" r:id="rId1"/>
  <headerFooter scaleWithDoc="0">
    <oddFooter>&amp;LMPFA SRF Application Forms&amp;C&amp;A&amp;R  page &amp;P of &amp;N</oddFooter>
  </headerFooter>
  <rowBreaks count="1" manualBreakCount="1">
    <brk id="46" min="1"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6151" r:id="rId4" name="Check Box 7">
              <controlPr defaultSize="0" autoFill="0" autoLine="0" autoPict="0">
                <anchor moveWithCells="1">
                  <from>
                    <xdr:col>17</xdr:col>
                    <xdr:colOff>31750</xdr:colOff>
                    <xdr:row>51</xdr:row>
                    <xdr:rowOff>171450</xdr:rowOff>
                  </from>
                  <to>
                    <xdr:col>18</xdr:col>
                    <xdr:colOff>31750</xdr:colOff>
                    <xdr:row>54</xdr:row>
                    <xdr:rowOff>19050</xdr:rowOff>
                  </to>
                </anchor>
              </controlPr>
            </control>
          </mc:Choice>
        </mc:AlternateContent>
        <mc:AlternateContent xmlns:mc="http://schemas.openxmlformats.org/markup-compatibility/2006">
          <mc:Choice Requires="x14">
            <control shapeId="6152" r:id="rId5" name="Check Box 8">
              <controlPr defaultSize="0" autoFill="0" autoLine="0" autoPict="0">
                <anchor moveWithCells="1">
                  <from>
                    <xdr:col>20</xdr:col>
                    <xdr:colOff>31750</xdr:colOff>
                    <xdr:row>51</xdr:row>
                    <xdr:rowOff>171450</xdr:rowOff>
                  </from>
                  <to>
                    <xdr:col>21</xdr:col>
                    <xdr:colOff>31750</xdr:colOff>
                    <xdr:row>54</xdr:row>
                    <xdr:rowOff>19050</xdr:rowOff>
                  </to>
                </anchor>
              </controlPr>
            </control>
          </mc:Choice>
        </mc:AlternateContent>
        <mc:AlternateContent xmlns:mc="http://schemas.openxmlformats.org/markup-compatibility/2006">
          <mc:Choice Requires="x14">
            <control shapeId="6153" r:id="rId6" name="Check Box 9">
              <controlPr defaultSize="0" autoFill="0" autoLine="0" autoPict="0">
                <anchor moveWithCells="1">
                  <from>
                    <xdr:col>17</xdr:col>
                    <xdr:colOff>31750</xdr:colOff>
                    <xdr:row>49</xdr:row>
                    <xdr:rowOff>171450</xdr:rowOff>
                  </from>
                  <to>
                    <xdr:col>18</xdr:col>
                    <xdr:colOff>31750</xdr:colOff>
                    <xdr:row>52</xdr:row>
                    <xdr:rowOff>19050</xdr:rowOff>
                  </to>
                </anchor>
              </controlPr>
            </control>
          </mc:Choice>
        </mc:AlternateContent>
        <mc:AlternateContent xmlns:mc="http://schemas.openxmlformats.org/markup-compatibility/2006">
          <mc:Choice Requires="x14">
            <control shapeId="6154" r:id="rId7" name="Check Box 10">
              <controlPr defaultSize="0" autoFill="0" autoLine="0" autoPict="0">
                <anchor moveWithCells="1">
                  <from>
                    <xdr:col>20</xdr:col>
                    <xdr:colOff>31750</xdr:colOff>
                    <xdr:row>49</xdr:row>
                    <xdr:rowOff>171450</xdr:rowOff>
                  </from>
                  <to>
                    <xdr:col>21</xdr:col>
                    <xdr:colOff>31750</xdr:colOff>
                    <xdr:row>52</xdr:row>
                    <xdr:rowOff>19050</xdr:rowOff>
                  </to>
                </anchor>
              </controlPr>
            </control>
          </mc:Choice>
        </mc:AlternateContent>
        <mc:AlternateContent xmlns:mc="http://schemas.openxmlformats.org/markup-compatibility/2006">
          <mc:Choice Requires="x14">
            <control shapeId="6155" r:id="rId8" name="Check Box 11">
              <controlPr defaultSize="0" autoFill="0" autoLine="0" autoPict="0">
                <anchor moveWithCells="1">
                  <from>
                    <xdr:col>3</xdr:col>
                    <xdr:colOff>31750</xdr:colOff>
                    <xdr:row>59</xdr:row>
                    <xdr:rowOff>171450</xdr:rowOff>
                  </from>
                  <to>
                    <xdr:col>4</xdr:col>
                    <xdr:colOff>31750</xdr:colOff>
                    <xdr:row>61</xdr:row>
                    <xdr:rowOff>31750</xdr:rowOff>
                  </to>
                </anchor>
              </controlPr>
            </control>
          </mc:Choice>
        </mc:AlternateContent>
        <mc:AlternateContent xmlns:mc="http://schemas.openxmlformats.org/markup-compatibility/2006">
          <mc:Choice Requires="x14">
            <control shapeId="6156" r:id="rId9" name="Check Box 12">
              <controlPr defaultSize="0" autoFill="0" autoLine="0" autoPict="0">
                <anchor moveWithCells="1">
                  <from>
                    <xdr:col>3</xdr:col>
                    <xdr:colOff>31750</xdr:colOff>
                    <xdr:row>61</xdr:row>
                    <xdr:rowOff>171450</xdr:rowOff>
                  </from>
                  <to>
                    <xdr:col>4</xdr:col>
                    <xdr:colOff>31750</xdr:colOff>
                    <xdr:row>63</xdr:row>
                    <xdr:rowOff>31750</xdr:rowOff>
                  </to>
                </anchor>
              </controlPr>
            </control>
          </mc:Choice>
        </mc:AlternateContent>
        <mc:AlternateContent xmlns:mc="http://schemas.openxmlformats.org/markup-compatibility/2006">
          <mc:Choice Requires="x14">
            <control shapeId="6157" r:id="rId10" name="Check Box 13">
              <controlPr defaultSize="0" autoFill="0" autoLine="0" autoPict="0">
                <anchor moveWithCells="1">
                  <from>
                    <xdr:col>3</xdr:col>
                    <xdr:colOff>31750</xdr:colOff>
                    <xdr:row>61</xdr:row>
                    <xdr:rowOff>171450</xdr:rowOff>
                  </from>
                  <to>
                    <xdr:col>4</xdr:col>
                    <xdr:colOff>31750</xdr:colOff>
                    <xdr:row>63</xdr:row>
                    <xdr:rowOff>31750</xdr:rowOff>
                  </to>
                </anchor>
              </controlPr>
            </control>
          </mc:Choice>
        </mc:AlternateContent>
        <mc:AlternateContent xmlns:mc="http://schemas.openxmlformats.org/markup-compatibility/2006">
          <mc:Choice Requires="x14">
            <control shapeId="6158" r:id="rId11" name="Check Box 14">
              <controlPr defaultSize="0" autoFill="0" autoLine="0" autoPict="0">
                <anchor moveWithCells="1">
                  <from>
                    <xdr:col>3</xdr:col>
                    <xdr:colOff>31750</xdr:colOff>
                    <xdr:row>63</xdr:row>
                    <xdr:rowOff>171450</xdr:rowOff>
                  </from>
                  <to>
                    <xdr:col>4</xdr:col>
                    <xdr:colOff>31750</xdr:colOff>
                    <xdr:row>65</xdr:row>
                    <xdr:rowOff>31750</xdr:rowOff>
                  </to>
                </anchor>
              </controlPr>
            </control>
          </mc:Choice>
        </mc:AlternateContent>
        <mc:AlternateContent xmlns:mc="http://schemas.openxmlformats.org/markup-compatibility/2006">
          <mc:Choice Requires="x14">
            <control shapeId="6159" r:id="rId12" name="Check Box 15">
              <controlPr defaultSize="0" autoFill="0" autoLine="0" autoPict="0">
                <anchor moveWithCells="1">
                  <from>
                    <xdr:col>3</xdr:col>
                    <xdr:colOff>31750</xdr:colOff>
                    <xdr:row>63</xdr:row>
                    <xdr:rowOff>171450</xdr:rowOff>
                  </from>
                  <to>
                    <xdr:col>4</xdr:col>
                    <xdr:colOff>31750</xdr:colOff>
                    <xdr:row>65</xdr:row>
                    <xdr:rowOff>31750</xdr:rowOff>
                  </to>
                </anchor>
              </controlPr>
            </control>
          </mc:Choice>
        </mc:AlternateContent>
        <mc:AlternateContent xmlns:mc="http://schemas.openxmlformats.org/markup-compatibility/2006">
          <mc:Choice Requires="x14">
            <control shapeId="6160" r:id="rId13" name="Check Box 16">
              <controlPr defaultSize="0" autoFill="0" autoLine="0" autoPict="0">
                <anchor moveWithCells="1">
                  <from>
                    <xdr:col>17</xdr:col>
                    <xdr:colOff>31750</xdr:colOff>
                    <xdr:row>59</xdr:row>
                    <xdr:rowOff>171450</xdr:rowOff>
                  </from>
                  <to>
                    <xdr:col>18</xdr:col>
                    <xdr:colOff>31750</xdr:colOff>
                    <xdr:row>61</xdr:row>
                    <xdr:rowOff>31750</xdr:rowOff>
                  </to>
                </anchor>
              </controlPr>
            </control>
          </mc:Choice>
        </mc:AlternateContent>
        <mc:AlternateContent xmlns:mc="http://schemas.openxmlformats.org/markup-compatibility/2006">
          <mc:Choice Requires="x14">
            <control shapeId="6161" r:id="rId14" name="Check Box 17">
              <controlPr defaultSize="0" autoFill="0" autoLine="0" autoPict="0">
                <anchor moveWithCells="1">
                  <from>
                    <xdr:col>17</xdr:col>
                    <xdr:colOff>31750</xdr:colOff>
                    <xdr:row>59</xdr:row>
                    <xdr:rowOff>171450</xdr:rowOff>
                  </from>
                  <to>
                    <xdr:col>18</xdr:col>
                    <xdr:colOff>31750</xdr:colOff>
                    <xdr:row>61</xdr:row>
                    <xdr:rowOff>31750</xdr:rowOff>
                  </to>
                </anchor>
              </controlPr>
            </control>
          </mc:Choice>
        </mc:AlternateContent>
        <mc:AlternateContent xmlns:mc="http://schemas.openxmlformats.org/markup-compatibility/2006">
          <mc:Choice Requires="x14">
            <control shapeId="6162" r:id="rId15" name="Check Box 18">
              <controlPr defaultSize="0" autoFill="0" autoLine="0" autoPict="0">
                <anchor moveWithCells="1">
                  <from>
                    <xdr:col>17</xdr:col>
                    <xdr:colOff>31750</xdr:colOff>
                    <xdr:row>61</xdr:row>
                    <xdr:rowOff>171450</xdr:rowOff>
                  </from>
                  <to>
                    <xdr:col>18</xdr:col>
                    <xdr:colOff>31750</xdr:colOff>
                    <xdr:row>63</xdr:row>
                    <xdr:rowOff>31750</xdr:rowOff>
                  </to>
                </anchor>
              </controlPr>
            </control>
          </mc:Choice>
        </mc:AlternateContent>
        <mc:AlternateContent xmlns:mc="http://schemas.openxmlformats.org/markup-compatibility/2006">
          <mc:Choice Requires="x14">
            <control shapeId="6163" r:id="rId16" name="Check Box 19">
              <controlPr defaultSize="0" autoFill="0" autoLine="0" autoPict="0">
                <anchor moveWithCells="1">
                  <from>
                    <xdr:col>17</xdr:col>
                    <xdr:colOff>31750</xdr:colOff>
                    <xdr:row>61</xdr:row>
                    <xdr:rowOff>171450</xdr:rowOff>
                  </from>
                  <to>
                    <xdr:col>18</xdr:col>
                    <xdr:colOff>31750</xdr:colOff>
                    <xdr:row>63</xdr:row>
                    <xdr:rowOff>31750</xdr:rowOff>
                  </to>
                </anchor>
              </controlPr>
            </control>
          </mc:Choice>
        </mc:AlternateContent>
        <mc:AlternateContent xmlns:mc="http://schemas.openxmlformats.org/markup-compatibility/2006">
          <mc:Choice Requires="x14">
            <control shapeId="6164" r:id="rId17" name="Check Box 20">
              <controlPr defaultSize="0" autoFill="0" autoLine="0" autoPict="0">
                <anchor moveWithCells="1">
                  <from>
                    <xdr:col>17</xdr:col>
                    <xdr:colOff>31750</xdr:colOff>
                    <xdr:row>67</xdr:row>
                    <xdr:rowOff>0</xdr:rowOff>
                  </from>
                  <to>
                    <xdr:col>18</xdr:col>
                    <xdr:colOff>31750</xdr:colOff>
                    <xdr:row>68</xdr:row>
                    <xdr:rowOff>31750</xdr:rowOff>
                  </to>
                </anchor>
              </controlPr>
            </control>
          </mc:Choice>
        </mc:AlternateContent>
        <mc:AlternateContent xmlns:mc="http://schemas.openxmlformats.org/markup-compatibility/2006">
          <mc:Choice Requires="x14">
            <control shapeId="6165" r:id="rId18" name="Check Box 21">
              <controlPr defaultSize="0" autoFill="0" autoLine="0" autoPict="0">
                <anchor moveWithCells="1">
                  <from>
                    <xdr:col>20</xdr:col>
                    <xdr:colOff>31750</xdr:colOff>
                    <xdr:row>67</xdr:row>
                    <xdr:rowOff>0</xdr:rowOff>
                  </from>
                  <to>
                    <xdr:col>21</xdr:col>
                    <xdr:colOff>31750</xdr:colOff>
                    <xdr:row>68</xdr:row>
                    <xdr:rowOff>31750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B0AAC-8D9B-464E-A778-D30DA2F2D882}">
  <sheetPr codeName="Sheet9"/>
  <dimension ref="B1:AD26"/>
  <sheetViews>
    <sheetView showGridLines="0" showRowColHeaders="0" showZeros="0" zoomScaleNormal="100" workbookViewId="0">
      <selection activeCell="X10" sqref="X10:Z10"/>
    </sheetView>
  </sheetViews>
  <sheetFormatPr defaultColWidth="0" defaultRowHeight="14.45" zeroHeight="1"/>
  <cols>
    <col min="1" max="1" width="0.7109375" customWidth="1"/>
    <col min="2" max="28" width="3.5703125" customWidth="1"/>
    <col min="29" max="29" width="2.5703125" customWidth="1"/>
    <col min="30" max="30" width="0.7109375" customWidth="1"/>
  </cols>
  <sheetData>
    <row r="1" spans="2:30">
      <c r="B1" t="s">
        <v>19</v>
      </c>
      <c r="X1" s="112" t="str">
        <f>applicant&amp;CHAR(10)&amp;SystemType&amp;"-"&amp;IUP_status&amp;": "&amp;IUP_ID&amp;CHAR(10)&amp;project_title</f>
        <v>Appleton
CW-Part B: 280758-PS02
Rehab collection, Ph 2</v>
      </c>
      <c r="Y1" s="113"/>
      <c r="Z1" s="113"/>
      <c r="AA1" s="113"/>
      <c r="AB1" s="113"/>
      <c r="AC1" s="113"/>
      <c r="AD1" s="113"/>
    </row>
    <row r="2" spans="2:30">
      <c r="B2" t="s">
        <v>20</v>
      </c>
      <c r="X2" s="113"/>
      <c r="Y2" s="113"/>
      <c r="Z2" s="113"/>
      <c r="AA2" s="113"/>
      <c r="AB2" s="113"/>
      <c r="AC2" s="113"/>
      <c r="AD2" s="113"/>
    </row>
    <row r="3" spans="2:30" ht="18.600000000000001">
      <c r="B3" s="7" t="s">
        <v>201</v>
      </c>
      <c r="E3" s="185" t="s">
        <v>202</v>
      </c>
      <c r="F3" s="117"/>
      <c r="G3" s="117"/>
      <c r="H3" s="117"/>
      <c r="I3" s="117"/>
      <c r="J3" s="117"/>
      <c r="K3" s="117"/>
      <c r="L3" s="117"/>
      <c r="M3" s="117"/>
      <c r="N3" s="117"/>
      <c r="O3" s="117"/>
      <c r="P3" s="117"/>
      <c r="Q3" s="117"/>
      <c r="R3" s="117"/>
      <c r="S3" s="117"/>
      <c r="T3" s="117"/>
      <c r="U3" s="117"/>
      <c r="V3" s="117"/>
      <c r="W3" s="117"/>
      <c r="X3" s="113"/>
      <c r="Y3" s="113"/>
      <c r="Z3" s="113"/>
      <c r="AA3" s="113"/>
      <c r="AB3" s="113"/>
      <c r="AC3" s="113"/>
      <c r="AD3" s="113"/>
    </row>
    <row r="4" spans="2:30"/>
    <row r="5" spans="2:30">
      <c r="B5" s="136" t="s">
        <v>203</v>
      </c>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17"/>
    </row>
    <row r="6" spans="2:30">
      <c r="C6" t="s">
        <v>204</v>
      </c>
    </row>
    <row r="7" spans="2:30" ht="3" customHeight="1"/>
    <row r="8" spans="2:30" ht="60" customHeight="1">
      <c r="D8" s="135" t="s">
        <v>205</v>
      </c>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row>
    <row r="9" spans="2:30"/>
    <row r="10" spans="2:30" ht="72" customHeight="1">
      <c r="C10" s="190" t="s">
        <v>206</v>
      </c>
      <c r="D10" s="190"/>
      <c r="E10" s="190"/>
      <c r="F10" s="190"/>
      <c r="G10" s="190"/>
      <c r="H10" s="190"/>
      <c r="I10" s="190"/>
      <c r="J10" s="190"/>
      <c r="U10" s="186" t="s">
        <v>207</v>
      </c>
      <c r="V10" s="187"/>
      <c r="W10" s="187"/>
      <c r="X10" s="188" t="s">
        <v>208</v>
      </c>
      <c r="Y10" s="189"/>
      <c r="Z10" s="189"/>
      <c r="AA10" s="186" t="s">
        <v>209</v>
      </c>
      <c r="AB10" s="187"/>
      <c r="AC10" s="187"/>
    </row>
    <row r="11" spans="2:30">
      <c r="C11" t="s">
        <v>210</v>
      </c>
      <c r="D11" t="s">
        <v>211</v>
      </c>
      <c r="K11" t="s">
        <v>212</v>
      </c>
      <c r="L11" t="s">
        <v>213</v>
      </c>
      <c r="U11" s="184"/>
      <c r="V11" s="184"/>
      <c r="W11" s="184"/>
      <c r="X11" s="184"/>
      <c r="Y11" s="184"/>
      <c r="Z11" s="184"/>
      <c r="AA11" s="184"/>
      <c r="AB11" s="184"/>
      <c r="AC11" s="184"/>
    </row>
    <row r="12" spans="2:30">
      <c r="D12" s="11" t="s">
        <v>214</v>
      </c>
      <c r="K12" t="s">
        <v>215</v>
      </c>
      <c r="L12" t="s">
        <v>216</v>
      </c>
      <c r="U12" s="182">
        <f>U11</f>
        <v>0</v>
      </c>
      <c r="V12" s="182"/>
      <c r="W12" s="182"/>
      <c r="X12" s="182">
        <f>X11</f>
        <v>0</v>
      </c>
      <c r="Y12" s="182"/>
      <c r="Z12" s="182"/>
      <c r="AA12" s="182">
        <f>AA11</f>
        <v>0</v>
      </c>
      <c r="AB12" s="182"/>
      <c r="AC12" s="182"/>
    </row>
    <row r="13" spans="2:30">
      <c r="K13" t="s">
        <v>217</v>
      </c>
      <c r="L13" t="s">
        <v>218</v>
      </c>
      <c r="U13" s="183" t="e">
        <f>U12/(U$12+U$16+U$20)</f>
        <v>#DIV/0!</v>
      </c>
      <c r="V13" s="183"/>
      <c r="W13" s="183"/>
      <c r="X13" s="183" t="e">
        <f>X12/(X$12+X$16+X$20)</f>
        <v>#DIV/0!</v>
      </c>
      <c r="Y13" s="183"/>
      <c r="Z13" s="183"/>
      <c r="AA13" s="183" t="e">
        <f>AA12/(AA$12+AA$16+AA$20)</f>
        <v>#DIV/0!</v>
      </c>
      <c r="AB13" s="183"/>
      <c r="AC13" s="183"/>
    </row>
    <row r="14" spans="2:30"/>
    <row r="15" spans="2:30">
      <c r="C15" t="s">
        <v>219</v>
      </c>
      <c r="D15" t="s">
        <v>220</v>
      </c>
      <c r="K15" t="s">
        <v>212</v>
      </c>
      <c r="L15" t="s">
        <v>213</v>
      </c>
      <c r="U15" s="184"/>
      <c r="V15" s="184"/>
      <c r="W15" s="184"/>
      <c r="X15" s="184"/>
      <c r="Y15" s="184"/>
      <c r="Z15" s="184"/>
      <c r="AA15" s="184"/>
      <c r="AB15" s="184"/>
      <c r="AC15" s="184"/>
    </row>
    <row r="16" spans="2:30">
      <c r="D16" s="11" t="s">
        <v>221</v>
      </c>
      <c r="K16" t="s">
        <v>215</v>
      </c>
      <c r="L16" t="s">
        <v>222</v>
      </c>
      <c r="U16" s="184"/>
      <c r="V16" s="184"/>
      <c r="W16" s="184"/>
      <c r="X16" s="184"/>
      <c r="Y16" s="184"/>
      <c r="Z16" s="184"/>
      <c r="AA16" s="184"/>
      <c r="AB16" s="184"/>
      <c r="AC16" s="184"/>
    </row>
    <row r="17" spans="3:29">
      <c r="K17" t="s">
        <v>217</v>
      </c>
      <c r="L17" t="s">
        <v>218</v>
      </c>
      <c r="U17" s="183" t="e">
        <f>U16/(U$12+U$16+U$20)</f>
        <v>#DIV/0!</v>
      </c>
      <c r="V17" s="183"/>
      <c r="W17" s="183"/>
      <c r="X17" s="183" t="e">
        <f>X16/(X$12+X$16+X$20)</f>
        <v>#DIV/0!</v>
      </c>
      <c r="Y17" s="183"/>
      <c r="Z17" s="183"/>
      <c r="AA17" s="183" t="e">
        <f>AA16/(AA$12+AA$16+AA$20)</f>
        <v>#DIV/0!</v>
      </c>
      <c r="AB17" s="183"/>
      <c r="AC17" s="183"/>
    </row>
    <row r="18" spans="3:29"/>
    <row r="19" spans="3:29">
      <c r="C19" t="s">
        <v>223</v>
      </c>
      <c r="D19" t="s">
        <v>224</v>
      </c>
      <c r="K19" t="s">
        <v>212</v>
      </c>
      <c r="L19" t="s">
        <v>213</v>
      </c>
      <c r="U19" s="184"/>
      <c r="V19" s="184"/>
      <c r="W19" s="184"/>
      <c r="X19" s="184"/>
      <c r="Y19" s="184"/>
      <c r="Z19" s="184"/>
      <c r="AA19" s="184"/>
      <c r="AB19" s="184"/>
      <c r="AC19" s="184"/>
    </row>
    <row r="20" spans="3:29">
      <c r="K20" t="s">
        <v>215</v>
      </c>
      <c r="L20" t="s">
        <v>222</v>
      </c>
      <c r="U20" s="184"/>
      <c r="V20" s="184"/>
      <c r="W20" s="184"/>
      <c r="X20" s="184"/>
      <c r="Y20" s="184"/>
      <c r="Z20" s="184"/>
      <c r="AA20" s="184"/>
      <c r="AB20" s="184"/>
      <c r="AC20" s="184"/>
    </row>
    <row r="21" spans="3:29">
      <c r="K21" t="s">
        <v>217</v>
      </c>
      <c r="L21" t="s">
        <v>218</v>
      </c>
      <c r="U21" s="183" t="e">
        <f>U20/(U$12+U$16+U$20)</f>
        <v>#DIV/0!</v>
      </c>
      <c r="V21" s="183"/>
      <c r="W21" s="183"/>
      <c r="X21" s="183" t="e">
        <f>X20/(X$12+X$16+X$20)</f>
        <v>#DIV/0!</v>
      </c>
      <c r="Y21" s="183"/>
      <c r="Z21" s="183"/>
      <c r="AA21" s="183" t="e">
        <f>AA20/(AA$12+AA$16+AA$20)</f>
        <v>#DIV/0!</v>
      </c>
      <c r="AB21" s="183"/>
      <c r="AC21" s="183"/>
    </row>
    <row r="22" spans="3:29"/>
    <row r="23" spans="3:29">
      <c r="C23" t="s">
        <v>225</v>
      </c>
      <c r="K23" t="s">
        <v>212</v>
      </c>
      <c r="L23" t="s">
        <v>213</v>
      </c>
      <c r="U23" s="182">
        <f>U11+U15+U19</f>
        <v>0</v>
      </c>
      <c r="V23" s="182"/>
      <c r="W23" s="182"/>
      <c r="X23" s="182">
        <f>X11+X15+X19</f>
        <v>0</v>
      </c>
      <c r="Y23" s="182"/>
      <c r="Z23" s="182"/>
      <c r="AA23" s="182">
        <f>AA11+AA15+AA19</f>
        <v>0</v>
      </c>
      <c r="AB23" s="182"/>
      <c r="AC23" s="182"/>
    </row>
    <row r="24" spans="3:29">
      <c r="K24" t="s">
        <v>215</v>
      </c>
      <c r="L24" t="s">
        <v>222</v>
      </c>
      <c r="U24" s="182">
        <f>U12+U16+U20</f>
        <v>0</v>
      </c>
      <c r="V24" s="182"/>
      <c r="W24" s="182"/>
      <c r="X24" s="182">
        <f>X12+X16+X20</f>
        <v>0</v>
      </c>
      <c r="Y24" s="182"/>
      <c r="Z24" s="182"/>
      <c r="AA24" s="182">
        <f>AA12+AA16+AA20</f>
        <v>0</v>
      </c>
      <c r="AB24" s="182"/>
      <c r="AC24" s="182"/>
    </row>
    <row r="25" spans="3:29">
      <c r="K25" t="s">
        <v>217</v>
      </c>
      <c r="L25" t="s">
        <v>218</v>
      </c>
      <c r="U25" s="183" t="e">
        <f>U13+U17+U21</f>
        <v>#DIV/0!</v>
      </c>
      <c r="V25" s="183"/>
      <c r="W25" s="183"/>
      <c r="X25" s="183" t="e">
        <f>X13+X17+X21</f>
        <v>#DIV/0!</v>
      </c>
      <c r="Y25" s="183"/>
      <c r="Z25" s="183"/>
      <c r="AA25" s="183" t="e">
        <f>AA13+AA17+AA21</f>
        <v>#DIV/0!</v>
      </c>
      <c r="AB25" s="183"/>
      <c r="AC25" s="183"/>
    </row>
    <row r="26" spans="3:29" ht="3" customHeight="1"/>
  </sheetData>
  <sheetProtection algorithmName="SHA-512" hashValue="yLF21ER/tKCvyMS8ulu9KsYDRSi3PfYH/eTWnNCIJznZPlyyYz/ml+o/Bz7REFWn53Sqb9yv/6lp9hbEZ07mGw==" saltValue="TCkNLvwctm0uQng0dUIMIA==" spinCount="100000" sheet="1" objects="1" scenarios="1" autoFilter="0"/>
  <mergeCells count="44">
    <mergeCell ref="E3:W3"/>
    <mergeCell ref="U11:W11"/>
    <mergeCell ref="X11:Z11"/>
    <mergeCell ref="AA11:AC11"/>
    <mergeCell ref="U12:W12"/>
    <mergeCell ref="X12:Z12"/>
    <mergeCell ref="AA12:AC12"/>
    <mergeCell ref="B5:AD5"/>
    <mergeCell ref="D8:AD8"/>
    <mergeCell ref="AA10:AC10"/>
    <mergeCell ref="X10:Z10"/>
    <mergeCell ref="U10:W10"/>
    <mergeCell ref="C10:J10"/>
    <mergeCell ref="X1:AD3"/>
    <mergeCell ref="U13:W13"/>
    <mergeCell ref="X13:Z13"/>
    <mergeCell ref="AA13:AC13"/>
    <mergeCell ref="U15:W15"/>
    <mergeCell ref="X15:Z15"/>
    <mergeCell ref="AA15:AC15"/>
    <mergeCell ref="U16:W16"/>
    <mergeCell ref="X16:Z16"/>
    <mergeCell ref="AA16:AC16"/>
    <mergeCell ref="U19:W19"/>
    <mergeCell ref="X19:Z19"/>
    <mergeCell ref="AA19:AC19"/>
    <mergeCell ref="U17:W17"/>
    <mergeCell ref="X17:Z17"/>
    <mergeCell ref="AA17:AC17"/>
    <mergeCell ref="U20:W20"/>
    <mergeCell ref="X20:Z20"/>
    <mergeCell ref="AA20:AC20"/>
    <mergeCell ref="U23:W23"/>
    <mergeCell ref="X23:Z23"/>
    <mergeCell ref="AA23:AC23"/>
    <mergeCell ref="U21:W21"/>
    <mergeCell ref="X21:Z21"/>
    <mergeCell ref="AA21:AC21"/>
    <mergeCell ref="U24:W24"/>
    <mergeCell ref="X24:Z24"/>
    <mergeCell ref="AA24:AC24"/>
    <mergeCell ref="U25:W25"/>
    <mergeCell ref="X25:Z25"/>
    <mergeCell ref="AA25:AC25"/>
  </mergeCells>
  <conditionalFormatting sqref="U13:AC13">
    <cfRule type="containsErrors" dxfId="4" priority="10">
      <formula>ISERROR(U13)</formula>
    </cfRule>
  </conditionalFormatting>
  <conditionalFormatting sqref="U17:AC17">
    <cfRule type="containsErrors" dxfId="3" priority="7">
      <formula>ISERROR(U17)</formula>
    </cfRule>
  </conditionalFormatting>
  <conditionalFormatting sqref="U21:AC21">
    <cfRule type="containsErrors" dxfId="2" priority="4">
      <formula>ISERROR(U21)</formula>
    </cfRule>
  </conditionalFormatting>
  <conditionalFormatting sqref="U25:AC25">
    <cfRule type="containsErrors" dxfId="1" priority="1">
      <formula>ISERROR(U25)</formula>
    </cfRule>
  </conditionalFormatting>
  <pageMargins left="0.3" right="0.3" top="0.3" bottom="0.7" header="0.3" footer="0.3"/>
  <pageSetup orientation="portrait" horizontalDpi="90" verticalDpi="90" r:id="rId1"/>
  <headerFooter scaleWithDoc="0">
    <oddFooter>&amp;LMPFA SRF Application Forms&amp;C&amp;A&amp;R  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afcbf6-48c5-4daf-971b-c5fe77e9609f" xsi:nil="true"/>
    <lcf76f155ced4ddcb4097134ff3c332f xmlns="f40b3bed-991c-4f1f-9472-bc970bd8a5cf">
      <Terms xmlns="http://schemas.microsoft.com/office/infopath/2007/PartnerControls"/>
    </lcf76f155ced4ddcb4097134ff3c332f>
    <RequestID xmlns="f40b3bed-991c-4f1f-9472-bc970bd8a5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EAAB423C2AD4F9E716C964328C15F" ma:contentTypeVersion="18" ma:contentTypeDescription="Create a new document." ma:contentTypeScope="" ma:versionID="fb6303a1c84475b397e355e2704d62d0">
  <xsd:schema xmlns:xsd="http://www.w3.org/2001/XMLSchema" xmlns:xs="http://www.w3.org/2001/XMLSchema" xmlns:p="http://schemas.microsoft.com/office/2006/metadata/properties" xmlns:ns2="f40b3bed-991c-4f1f-9472-bc970bd8a5cf" xmlns:ns3="acafcbf6-48c5-4daf-971b-c5fe77e9609f" targetNamespace="http://schemas.microsoft.com/office/2006/metadata/properties" ma:root="true" ma:fieldsID="f5af848191570b8e68c2657ecdc73046" ns2:_="" ns3:_="">
    <xsd:import namespace="f40b3bed-991c-4f1f-9472-bc970bd8a5cf"/>
    <xsd:import namespace="acafcbf6-48c5-4daf-971b-c5fe77e9609f"/>
    <xsd:element name="properties">
      <xsd:complexType>
        <xsd:sequence>
          <xsd:element name="documentManagement">
            <xsd:complexType>
              <xsd:all>
                <xsd:element ref="ns2:MediaServiceMetadata" minOccurs="0"/>
                <xsd:element ref="ns2:MediaServiceFastMetadata" minOccurs="0"/>
                <xsd:element ref="ns3:TaxCatchAll" minOccurs="0"/>
                <xsd:element ref="ns2:MediaServiceGenerationTime" minOccurs="0"/>
                <xsd:element ref="ns2:MediaServiceEventHashCode" minOccurs="0"/>
                <xsd:element ref="ns2:lcf76f155ced4ddcb4097134ff3c332f" minOccurs="0"/>
                <xsd:element ref="ns2:MediaServiceDateTaken" minOccurs="0"/>
                <xsd:element ref="ns3:SharedWithUsers" minOccurs="0"/>
                <xsd:element ref="ns3:SharedWithDetails" minOccurs="0"/>
                <xsd:element ref="ns2:MediaServiceOCR" minOccurs="0"/>
                <xsd:element ref="ns2:MediaServiceObjectDetectorVersions" minOccurs="0"/>
                <xsd:element ref="ns2:MediaServiceSearchProperties" minOccurs="0"/>
                <xsd:element ref="ns2:RequestID"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0b3bed-991c-4f1f-9472-bc970bd8a5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RequestID" ma:index="21" nillable="true" ma:displayName="RequestID" ma:format="Dropdown" ma:internalName="RequestID">
      <xsd:simpleType>
        <xsd:restriction base="dms:Text">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afcbf6-48c5-4daf-971b-c5fe77e9609f"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eefc701-9f1f-4a85-8cd8-3211bcae7aac}" ma:internalName="TaxCatchAll" ma:showField="CatchAllData" ma:web="acafcbf6-48c5-4daf-971b-c5fe77e9609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FBC17D-CB78-40C1-B5DC-A0727BB32065}"/>
</file>

<file path=customXml/itemProps2.xml><?xml version="1.0" encoding="utf-8"?>
<ds:datastoreItem xmlns:ds="http://schemas.openxmlformats.org/officeDocument/2006/customXml" ds:itemID="{DE3E715F-B8F8-4E10-BCF0-BAFE4CCE4BFE}"/>
</file>

<file path=customXml/itemProps3.xml><?xml version="1.0" encoding="utf-8"?>
<ds:datastoreItem xmlns:ds="http://schemas.openxmlformats.org/officeDocument/2006/customXml" ds:itemID="{415C4963-FA62-4379-8A28-0434FC19BA31}"/>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 Walter</dc:creator>
  <cp:keywords/>
  <dc:description/>
  <cp:lastModifiedBy/>
  <cp:revision/>
  <dcterms:created xsi:type="dcterms:W3CDTF">2022-03-06T01:39:36Z</dcterms:created>
  <dcterms:modified xsi:type="dcterms:W3CDTF">2026-01-16T15:07:21Z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0x010100EA4EAAB423C2AD4F9E716C964328C15F</vt:lpwstr>
  </property>
</Properties>
</file>