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nrgy_div\LIHEAP\5.0 Communication\5.6 State Web &amp; 800 &amp; Language Line\5.7 EAP web documents\FFY2026 web documents\"/>
    </mc:Choice>
  </mc:AlternateContent>
  <xr:revisionPtr revIDLastSave="0" documentId="8_{41E4EDA6-F8A7-4789-8B69-BF5F026C0A00}" xr6:coauthVersionLast="47" xr6:coauthVersionMax="47" xr10:uidLastSave="{00000000-0000-0000-0000-000000000000}"/>
  <bookViews>
    <workbookView xWindow="28680" yWindow="-120" windowWidth="29040" windowHeight="15720" xr2:uid="{395998D1-F6B9-494D-A2C6-13974087FF9E}"/>
  </bookViews>
  <sheets>
    <sheet name="Calculator" sheetId="1" r:id="rId1"/>
    <sheet name="Formula Parameters" sheetId="2" r:id="rId2"/>
    <sheet name="Backup Matrix Values" sheetId="5" r:id="rId3"/>
    <sheet name="Income Guidelines" sheetId="3" r:id="rId4"/>
    <sheet name="Chart Data" sheetId="4" state="hidden" r:id="rId5"/>
  </sheets>
  <definedNames>
    <definedName name="_xlnm._FilterDatabase" localSheetId="2" hidden="1">'Backup Matrix Values'!$A$1:$C$57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D4" i="1"/>
  <c r="E4" i="1" s="1"/>
  <c r="D5" i="1"/>
  <c r="E5" i="1" s="1"/>
  <c r="F5" i="1" s="1"/>
  <c r="D6" i="1"/>
  <c r="E6" i="1" s="1"/>
  <c r="D7" i="1"/>
  <c r="E7" i="1" s="1"/>
  <c r="F7" i="1" s="1"/>
  <c r="D8" i="1"/>
  <c r="E8" i="1" s="1"/>
  <c r="D9" i="1"/>
  <c r="D10" i="1"/>
  <c r="D11" i="1"/>
  <c r="E11" i="1" s="1"/>
  <c r="F11" i="1" s="1"/>
  <c r="D12" i="1"/>
  <c r="D13" i="1"/>
  <c r="D14" i="1"/>
  <c r="D15" i="1"/>
  <c r="E15" i="1" s="1"/>
  <c r="F15" i="1" s="1"/>
  <c r="D16" i="1"/>
  <c r="E16" i="1" s="1"/>
  <c r="D17" i="1"/>
  <c r="E17" i="1" s="1"/>
  <c r="F17" i="1" s="1"/>
  <c r="D18" i="1"/>
  <c r="E18" i="1" s="1"/>
  <c r="D19" i="1"/>
  <c r="E19" i="1" s="1"/>
  <c r="F19" i="1" s="1"/>
  <c r="D20" i="1"/>
  <c r="E20" i="1" s="1"/>
  <c r="D21" i="1"/>
  <c r="B3" i="4"/>
  <c r="C3" i="4" s="1"/>
  <c r="B4" i="4"/>
  <c r="C4" i="4" s="1"/>
  <c r="B5" i="4"/>
  <c r="C5" i="4" s="1"/>
  <c r="B6" i="4"/>
  <c r="C6" i="4" s="1"/>
  <c r="B7" i="4"/>
  <c r="C7" i="4" s="1"/>
  <c r="B8" i="4"/>
  <c r="C8" i="4" s="1"/>
  <c r="B9" i="4"/>
  <c r="C9" i="4" s="1"/>
  <c r="B10" i="4"/>
  <c r="C10" i="4" s="1"/>
  <c r="B11" i="4"/>
  <c r="C11" i="4" s="1"/>
  <c r="B12" i="4"/>
  <c r="C12" i="4" s="1"/>
  <c r="B13" i="4"/>
  <c r="C13" i="4" s="1"/>
  <c r="B14" i="4"/>
  <c r="C14" i="4" s="1"/>
  <c r="B15" i="4"/>
  <c r="C15" i="4" s="1"/>
  <c r="B16" i="4"/>
  <c r="C16" i="4" s="1"/>
  <c r="B17" i="4"/>
  <c r="C17" i="4" s="1"/>
  <c r="B18" i="4"/>
  <c r="C18" i="4" s="1"/>
  <c r="B19" i="4"/>
  <c r="C19" i="4" s="1"/>
  <c r="B20" i="4"/>
  <c r="C20" i="4" s="1"/>
  <c r="B21" i="4"/>
  <c r="C21" i="4" s="1"/>
  <c r="B22" i="4"/>
  <c r="C22" i="4" s="1"/>
  <c r="B23" i="4"/>
  <c r="C23" i="4" s="1"/>
  <c r="B24" i="4"/>
  <c r="C24" i="4" s="1"/>
  <c r="B25" i="4"/>
  <c r="C25" i="4" s="1"/>
  <c r="B26" i="4"/>
  <c r="C26" i="4" s="1"/>
  <c r="B27" i="4"/>
  <c r="C27" i="4" s="1"/>
  <c r="B28" i="4"/>
  <c r="C28" i="4" s="1"/>
  <c r="B29" i="4"/>
  <c r="C29" i="4" s="1"/>
  <c r="B30" i="4"/>
  <c r="C30" i="4" s="1"/>
  <c r="B31" i="4"/>
  <c r="C31" i="4" s="1"/>
  <c r="B32" i="4"/>
  <c r="C32" i="4" s="1"/>
  <c r="B33" i="4"/>
  <c r="C33" i="4" s="1"/>
  <c r="B34" i="4"/>
  <c r="C34" i="4" s="1"/>
  <c r="B35" i="4"/>
  <c r="C35" i="4" s="1"/>
  <c r="B36" i="4"/>
  <c r="C36" i="4" s="1"/>
  <c r="B37" i="4"/>
  <c r="C37" i="4" s="1"/>
  <c r="B38" i="4"/>
  <c r="C38" i="4" s="1"/>
  <c r="B39" i="4"/>
  <c r="C39" i="4" s="1"/>
  <c r="B40" i="4"/>
  <c r="C40" i="4" s="1"/>
  <c r="B41" i="4"/>
  <c r="C41" i="4" s="1"/>
  <c r="B42" i="4"/>
  <c r="C42" i="4" s="1"/>
  <c r="B43" i="4"/>
  <c r="C43" i="4" s="1"/>
  <c r="B44" i="4"/>
  <c r="C44" i="4" s="1"/>
  <c r="B45" i="4"/>
  <c r="C45" i="4" s="1"/>
  <c r="B46" i="4"/>
  <c r="C46" i="4" s="1"/>
  <c r="B47" i="4"/>
  <c r="C47" i="4" s="1"/>
  <c r="B48" i="4"/>
  <c r="C48" i="4" s="1"/>
  <c r="B49" i="4"/>
  <c r="C49" i="4" s="1"/>
  <c r="B50" i="4"/>
  <c r="C50" i="4" s="1"/>
  <c r="B51" i="4"/>
  <c r="C51" i="4" s="1"/>
  <c r="B52" i="4"/>
  <c r="C52" i="4" s="1"/>
  <c r="B53" i="4"/>
  <c r="C53" i="4" s="1"/>
  <c r="B54" i="4"/>
  <c r="C54" i="4" s="1"/>
  <c r="B55" i="4"/>
  <c r="C55" i="4" s="1"/>
  <c r="B56" i="4"/>
  <c r="C56" i="4" s="1"/>
  <c r="B57" i="4"/>
  <c r="C57" i="4" s="1"/>
  <c r="B58" i="4"/>
  <c r="C58" i="4" s="1"/>
  <c r="B59" i="4"/>
  <c r="C59" i="4" s="1"/>
  <c r="B60" i="4"/>
  <c r="C60" i="4" s="1"/>
  <c r="B61" i="4"/>
  <c r="C61" i="4" s="1"/>
  <c r="B62" i="4"/>
  <c r="C62" i="4" s="1"/>
  <c r="B63" i="4"/>
  <c r="C63" i="4" s="1"/>
  <c r="B64" i="4"/>
  <c r="C64" i="4" s="1"/>
  <c r="B65" i="4"/>
  <c r="C65" i="4" s="1"/>
  <c r="B66" i="4"/>
  <c r="C66" i="4" s="1"/>
  <c r="B67" i="4"/>
  <c r="C67" i="4" s="1"/>
  <c r="B68" i="4"/>
  <c r="C68" i="4" s="1"/>
  <c r="B69" i="4"/>
  <c r="C69" i="4" s="1"/>
  <c r="B70" i="4"/>
  <c r="C70" i="4" s="1"/>
  <c r="B71" i="4"/>
  <c r="C71" i="4" s="1"/>
  <c r="B72" i="4"/>
  <c r="C72" i="4" s="1"/>
  <c r="B73" i="4"/>
  <c r="C73" i="4" s="1"/>
  <c r="B74" i="4"/>
  <c r="C74" i="4" s="1"/>
  <c r="B75" i="4"/>
  <c r="C75" i="4" s="1"/>
  <c r="B76" i="4"/>
  <c r="C76" i="4" s="1"/>
  <c r="B77" i="4"/>
  <c r="C77" i="4" s="1"/>
  <c r="B78" i="4"/>
  <c r="C78" i="4" s="1"/>
  <c r="B79" i="4"/>
  <c r="C79" i="4" s="1"/>
  <c r="B80" i="4"/>
  <c r="C80" i="4" s="1"/>
  <c r="B81" i="4"/>
  <c r="C81" i="4" s="1"/>
  <c r="B82" i="4"/>
  <c r="C82" i="4" s="1"/>
  <c r="B83" i="4"/>
  <c r="C83" i="4" s="1"/>
  <c r="B84" i="4"/>
  <c r="C84" i="4" s="1"/>
  <c r="B85" i="4"/>
  <c r="C85" i="4" s="1"/>
  <c r="B86" i="4"/>
  <c r="C86" i="4" s="1"/>
  <c r="B87" i="4"/>
  <c r="C87" i="4" s="1"/>
  <c r="B88" i="4"/>
  <c r="C88" i="4" s="1"/>
  <c r="B89" i="4"/>
  <c r="C89" i="4" s="1"/>
  <c r="B90" i="4"/>
  <c r="C90" i="4" s="1"/>
  <c r="B91" i="4"/>
  <c r="C91" i="4" s="1"/>
  <c r="B92" i="4"/>
  <c r="C92" i="4" s="1"/>
  <c r="B93" i="4"/>
  <c r="C93" i="4" s="1"/>
  <c r="B94" i="4"/>
  <c r="C94" i="4" s="1"/>
  <c r="B95" i="4"/>
  <c r="C95" i="4" s="1"/>
  <c r="B96" i="4"/>
  <c r="C96" i="4" s="1"/>
  <c r="B97" i="4"/>
  <c r="C97" i="4" s="1"/>
  <c r="B98" i="4"/>
  <c r="C98" i="4" s="1"/>
  <c r="B99" i="4"/>
  <c r="C99" i="4" s="1"/>
  <c r="B100" i="4"/>
  <c r="C100" i="4" s="1"/>
  <c r="B101" i="4"/>
  <c r="C101" i="4" s="1"/>
  <c r="B102" i="4"/>
  <c r="C102" i="4"/>
  <c r="B2" i="4"/>
  <c r="C2" i="4"/>
  <c r="D2" i="1"/>
  <c r="E10" i="1" l="1"/>
  <c r="F10" i="1" s="1"/>
  <c r="G10" i="1" s="1"/>
  <c r="E9" i="1"/>
  <c r="F9" i="1" s="1"/>
  <c r="E21" i="1"/>
  <c r="F21" i="1" s="1"/>
  <c r="E14" i="1"/>
  <c r="F14" i="1" s="1"/>
  <c r="E13" i="1"/>
  <c r="F13" i="1" s="1"/>
  <c r="E12" i="1"/>
  <c r="F12" i="1" s="1"/>
  <c r="G12" i="1" s="1"/>
  <c r="G17" i="1"/>
  <c r="H17" i="1" s="1"/>
  <c r="I17" i="1" s="1"/>
  <c r="G5" i="1"/>
  <c r="H5" i="1" s="1"/>
  <c r="I5" i="1" s="1"/>
  <c r="G19" i="1"/>
  <c r="H19" i="1" s="1"/>
  <c r="I19" i="1" s="1"/>
  <c r="G15" i="1"/>
  <c r="H15" i="1" s="1"/>
  <c r="I15" i="1" s="1"/>
  <c r="G11" i="1"/>
  <c r="H11" i="1" s="1"/>
  <c r="I11" i="1" s="1"/>
  <c r="G7" i="1"/>
  <c r="H7" i="1" s="1"/>
  <c r="I7" i="1" s="1"/>
  <c r="F8" i="1"/>
  <c r="F18" i="1"/>
  <c r="G18" i="1" s="1"/>
  <c r="F16" i="1"/>
  <c r="G16" i="1" s="1"/>
  <c r="F20" i="1"/>
  <c r="F4" i="1"/>
  <c r="F6" i="1"/>
  <c r="F3" i="1"/>
  <c r="E2" i="1"/>
  <c r="G9" i="1" l="1"/>
  <c r="H9" i="1" s="1"/>
  <c r="I9" i="1" s="1"/>
  <c r="G13" i="1"/>
  <c r="H13" i="1" s="1"/>
  <c r="I13" i="1" s="1"/>
  <c r="G21" i="1"/>
  <c r="H21" i="1" s="1"/>
  <c r="I21" i="1" s="1"/>
  <c r="G14" i="1"/>
  <c r="H14" i="1" s="1"/>
  <c r="I14" i="1" s="1"/>
  <c r="G4" i="1"/>
  <c r="H4" i="1" s="1"/>
  <c r="I4" i="1" s="1"/>
  <c r="H16" i="1"/>
  <c r="I16" i="1" s="1"/>
  <c r="G20" i="1"/>
  <c r="H20" i="1" s="1"/>
  <c r="I20" i="1" s="1"/>
  <c r="G8" i="1"/>
  <c r="H8" i="1" s="1"/>
  <c r="I8" i="1" s="1"/>
  <c r="H10" i="1"/>
  <c r="I10" i="1" s="1"/>
  <c r="H12" i="1"/>
  <c r="I12" i="1" s="1"/>
  <c r="H18" i="1"/>
  <c r="I18" i="1" s="1"/>
  <c r="G3" i="1"/>
  <c r="H3" i="1" s="1"/>
  <c r="I3" i="1" s="1"/>
  <c r="G6" i="1"/>
  <c r="H6" i="1" s="1"/>
  <c r="I6" i="1" s="1"/>
  <c r="F2" i="1"/>
  <c r="G2" i="1" l="1"/>
  <c r="H2" i="1" s="1"/>
  <c r="I2" i="1" s="1"/>
</calcChain>
</file>

<file path=xl/sharedStrings.xml><?xml version="1.0" encoding="utf-8"?>
<sst xmlns="http://schemas.openxmlformats.org/spreadsheetml/2006/main" count="144" uniqueCount="43">
  <si>
    <t>Household Size</t>
  </si>
  <si>
    <t>Income Percentile</t>
  </si>
  <si>
    <t>PHB Amount</t>
  </si>
  <si>
    <t>PHB Min</t>
  </si>
  <si>
    <t>PHB Max</t>
  </si>
  <si>
    <t>Description</t>
  </si>
  <si>
    <t>Minimum benefit</t>
  </si>
  <si>
    <t>Maximum benefit</t>
  </si>
  <si>
    <t>Pay Max</t>
  </si>
  <si>
    <t>Maximum percentage of energy costs paid by EAP</t>
  </si>
  <si>
    <t>Pay Min</t>
  </si>
  <si>
    <t>Minimum percentage of energy costs paid by EAP</t>
  </si>
  <si>
    <t>Slope Start</t>
  </si>
  <si>
    <t>Pay Percent</t>
  </si>
  <si>
    <t>Income percentile at which pay percent starts decreasing.</t>
  </si>
  <si>
    <t>Slope End</t>
  </si>
  <si>
    <t>Income percentile at which pay percent stops decreasing.</t>
  </si>
  <si>
    <t>Max Income</t>
  </si>
  <si>
    <t>Pay Percent Calc</t>
  </si>
  <si>
    <t>PHB Calc</t>
  </si>
  <si>
    <t>Parameter</t>
  </si>
  <si>
    <r>
      <t xml:space="preserve">Household Size </t>
    </r>
    <r>
      <rPr>
        <b/>
        <sz val="11"/>
        <color theme="5"/>
        <rFont val="Segoe UI"/>
        <family val="2"/>
      </rPr>
      <t>✎</t>
    </r>
  </si>
  <si>
    <r>
      <t xml:space="preserve">Annual Energy Cost </t>
    </r>
    <r>
      <rPr>
        <b/>
        <sz val="11"/>
        <color theme="5"/>
        <rFont val="Segoe UI"/>
        <family val="2"/>
      </rPr>
      <t>✎</t>
    </r>
  </si>
  <si>
    <r>
      <t xml:space="preserve">Value </t>
    </r>
    <r>
      <rPr>
        <b/>
        <sz val="11"/>
        <color theme="5"/>
        <rFont val="Segoe UI"/>
        <family val="2"/>
      </rPr>
      <t>✎</t>
    </r>
  </si>
  <si>
    <t>Housing Type</t>
  </si>
  <si>
    <t>Electricity</t>
  </si>
  <si>
    <t>Duplex</t>
  </si>
  <si>
    <t>Fourplex</t>
  </si>
  <si>
    <t>House</t>
  </si>
  <si>
    <t>Mobile Home</t>
  </si>
  <si>
    <t>Other</t>
  </si>
  <si>
    <t>Townhouse</t>
  </si>
  <si>
    <t>Triplex</t>
  </si>
  <si>
    <t>Natural Gas</t>
  </si>
  <si>
    <t>Oil</t>
  </si>
  <si>
    <t>Average Annual Energy Cost</t>
  </si>
  <si>
    <t>Main Heating Fuel</t>
  </si>
  <si>
    <r>
      <t xml:space="preserve">One Month Income </t>
    </r>
    <r>
      <rPr>
        <b/>
        <sz val="11"/>
        <color theme="5"/>
        <rFont val="Segoe UI"/>
        <family val="2"/>
      </rPr>
      <t>✎</t>
    </r>
  </si>
  <si>
    <t>Propane</t>
  </si>
  <si>
    <t>Steam</t>
  </si>
  <si>
    <t>District Heating</t>
  </si>
  <si>
    <t>Metered Propane</t>
  </si>
  <si>
    <t>Apartment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</si>
</sst>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.00"/>
    <numFmt numFmtId="167" formatCode="\$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1"/>
      <name val="Segoe UI"/>
      <family val="2"/>
    </font>
    <font>
      <b/>
      <sz val="11"/>
      <color theme="5"/>
      <name val="Segoe U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0.249977111117893"/>
      </top>
      <bottom style="thin">
        <color theme="2" tint="-9.9978637043366805E-2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Alignment="1">
      <alignment horizontal="right" vertical="center" wrapText="1"/>
    </xf>
    <xf numFmtId="164" fontId="0" fillId="0" borderId="0" xfId="0" applyNumberFormat="1"/>
    <xf numFmtId="9" fontId="2" fillId="0" borderId="0" xfId="2" applyFont="1"/>
    <xf numFmtId="165" fontId="0" fillId="0" borderId="0" xfId="2" applyNumberFormat="1" applyFont="1"/>
    <xf numFmtId="9" fontId="0" fillId="0" borderId="0" xfId="0" applyNumberFormat="1"/>
    <xf numFmtId="0" fontId="3" fillId="0" borderId="0" xfId="0" applyFont="1"/>
    <xf numFmtId="164" fontId="3" fillId="0" borderId="0" xfId="0" applyNumberFormat="1" applyFont="1"/>
    <xf numFmtId="165" fontId="3" fillId="0" borderId="0" xfId="2" applyNumberFormat="1" applyFont="1"/>
    <xf numFmtId="0" fontId="4" fillId="0" borderId="0" xfId="0" applyFont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0" fontId="4" fillId="2" borderId="5" xfId="0" applyFont="1" applyFill="1" applyBorder="1"/>
    <xf numFmtId="0" fontId="4" fillId="2" borderId="1" xfId="0" applyFont="1" applyFill="1" applyBorder="1"/>
    <xf numFmtId="164" fontId="4" fillId="2" borderId="6" xfId="0" applyNumberFormat="1" applyFont="1" applyFill="1" applyBorder="1"/>
    <xf numFmtId="164" fontId="4" fillId="2" borderId="1" xfId="0" applyNumberFormat="1" applyFont="1" applyFill="1" applyBorder="1"/>
    <xf numFmtId="0" fontId="4" fillId="2" borderId="3" xfId="0" applyFont="1" applyFill="1" applyBorder="1"/>
    <xf numFmtId="164" fontId="5" fillId="0" borderId="2" xfId="0" applyNumberFormat="1" applyFont="1" applyFill="1" applyBorder="1"/>
    <xf numFmtId="0" fontId="4" fillId="0" borderId="4" xfId="0" applyFont="1" applyBorder="1"/>
    <xf numFmtId="0" fontId="0" fillId="0" borderId="4" xfId="0" applyBorder="1"/>
    <xf numFmtId="164" fontId="4" fillId="2" borderId="7" xfId="1" applyNumberFormat="1" applyFont="1" applyFill="1" applyBorder="1"/>
    <xf numFmtId="164" fontId="4" fillId="2" borderId="1" xfId="1" applyNumberFormat="1" applyFont="1" applyFill="1" applyBorder="1"/>
    <xf numFmtId="9" fontId="3" fillId="0" borderId="0" xfId="2" applyNumberFormat="1" applyFont="1"/>
    <xf numFmtId="9" fontId="5" fillId="0" borderId="0" xfId="2" applyNumberFormat="1" applyFont="1" applyFill="1" applyBorder="1"/>
    <xf numFmtId="9" fontId="0" fillId="0" borderId="0" xfId="2" applyNumberFormat="1" applyFont="1"/>
    <xf numFmtId="9" fontId="5" fillId="0" borderId="0" xfId="0" applyNumberFormat="1" applyFont="1" applyFill="1" applyBorder="1" applyAlignment="1">
      <alignment horizontal="right"/>
    </xf>
    <xf numFmtId="9" fontId="0" fillId="0" borderId="0" xfId="0" applyNumberFormat="1" applyAlignment="1">
      <alignment horizontal="right"/>
    </xf>
    <xf numFmtId="9" fontId="3" fillId="0" borderId="0" xfId="0" applyNumberFormat="1" applyFont="1" applyAlignment="1">
      <alignment horizontal="left"/>
    </xf>
    <xf numFmtId="164" fontId="4" fillId="0" borderId="0" xfId="0" applyNumberFormat="1" applyFont="1"/>
    <xf numFmtId="166" fontId="0" fillId="0" borderId="0" xfId="0" applyNumberFormat="1"/>
    <xf numFmtId="165" fontId="4" fillId="2" borderId="1" xfId="2" applyNumberFormat="1" applyFont="1" applyFill="1" applyBorder="1"/>
    <xf numFmtId="165" fontId="4" fillId="2" borderId="6" xfId="2" applyNumberFormat="1" applyFont="1" applyFill="1" applyBorder="1"/>
    <xf numFmtId="167" fontId="7" fillId="0" borderId="0" xfId="0" applyNumberFormat="1" applyFont="1"/>
    <xf numFmtId="167" fontId="7" fillId="0" borderId="8" xfId="0" applyNumberFormat="1" applyFont="1" applyBorder="1"/>
    <xf numFmtId="0" fontId="1" fillId="0" borderId="0" xfId="0" applyFont="1"/>
    <xf numFmtId="0" fontId="1" fillId="0" borderId="8" xfId="0" applyFont="1" applyBorder="1"/>
  </cellXfs>
  <cellStyles count="3">
    <cellStyle name="Currency" xfId="1" builtinId="4"/>
    <cellStyle name="Normal" xfId="0" builtinId="0"/>
    <cellStyle name="Percent" xfId="2" builtinId="5"/>
  </cellStyles>
  <dxfs count="1">
    <dxf>
      <font>
        <b/>
        <i val="0"/>
        <color rgb="FFC00000"/>
      </font>
    </dxf>
  </dxfs>
  <tableStyles count="0" defaultTableStyle="TableStyleMedium2" defaultPivotStyle="PivotStyleLight16"/>
  <colors>
    <mruColors>
      <color rgb="FF0D5257"/>
      <color rgb="FF003F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b="1">
                <a:solidFill>
                  <a:srgbClr val="003F6B"/>
                </a:solidFill>
              </a:rPr>
              <a:t>Percent of costs paid </a:t>
            </a:r>
            <a:r>
              <a:rPr lang="en-US" b="0"/>
              <a:t>decreases </a:t>
            </a:r>
            <a:r>
              <a:rPr lang="en-US" b="0" baseline="0"/>
              <a:t>as income percentile increases.</a:t>
            </a:r>
            <a:endParaRPr lang="en-US" b="0"/>
          </a:p>
        </c:rich>
      </c:tx>
      <c:layout>
        <c:manualLayout>
          <c:xMode val="edge"/>
          <c:yMode val="edge"/>
          <c:x val="5.4647674174198461E-2"/>
          <c:y val="1.8604756879616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'Chart Data'!$C$1</c:f>
              <c:strCache>
                <c:ptCount val="1"/>
                <c:pt idx="0">
                  <c:v>Pay Percent</c:v>
                </c:pt>
              </c:strCache>
            </c:strRef>
          </c:tx>
          <c:spPr>
            <a:solidFill>
              <a:srgbClr val="003F6B">
                <a:alpha val="30000"/>
              </a:srgbClr>
            </a:solidFill>
            <a:ln>
              <a:noFill/>
            </a:ln>
            <a:effectLst/>
          </c:spPr>
          <c:cat>
            <c:numRef>
              <c:f>'Chart Data'!$A$2:$A$102</c:f>
              <c:numCache>
                <c:formatCode>0%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'Chart Data'!$C$2:$C$102</c:f>
              <c:numCache>
                <c:formatCode>0%</c:formatCode>
                <c:ptCount val="101"/>
                <c:pt idx="0">
                  <c:v>0.439</c:v>
                </c:pt>
                <c:pt idx="1">
                  <c:v>0.43530580357142856</c:v>
                </c:pt>
                <c:pt idx="2">
                  <c:v>0.43161160714285712</c:v>
                </c:pt>
                <c:pt idx="3">
                  <c:v>0.42791741071428574</c:v>
                </c:pt>
                <c:pt idx="4">
                  <c:v>0.4242232142857143</c:v>
                </c:pt>
                <c:pt idx="5">
                  <c:v>0.42052901785714286</c:v>
                </c:pt>
                <c:pt idx="6">
                  <c:v>0.41683482142857142</c:v>
                </c:pt>
                <c:pt idx="7">
                  <c:v>0.41314062499999998</c:v>
                </c:pt>
                <c:pt idx="8">
                  <c:v>0.40944642857142854</c:v>
                </c:pt>
                <c:pt idx="9">
                  <c:v>0.40575223214285716</c:v>
                </c:pt>
                <c:pt idx="10">
                  <c:v>0.40205803571428572</c:v>
                </c:pt>
                <c:pt idx="11">
                  <c:v>0.39836383928571428</c:v>
                </c:pt>
                <c:pt idx="12">
                  <c:v>0.39466964285714284</c:v>
                </c:pt>
                <c:pt idx="13">
                  <c:v>0.3909754464285714</c:v>
                </c:pt>
                <c:pt idx="14">
                  <c:v>0.38728125000000002</c:v>
                </c:pt>
                <c:pt idx="15">
                  <c:v>0.38358705357142858</c:v>
                </c:pt>
                <c:pt idx="16">
                  <c:v>0.37989285714285714</c:v>
                </c:pt>
                <c:pt idx="17">
                  <c:v>0.3761986607142857</c:v>
                </c:pt>
                <c:pt idx="18">
                  <c:v>0.37250446428571427</c:v>
                </c:pt>
                <c:pt idx="19">
                  <c:v>0.36881026785714288</c:v>
                </c:pt>
                <c:pt idx="20">
                  <c:v>0.36511607142857144</c:v>
                </c:pt>
                <c:pt idx="21">
                  <c:v>0.361421875</c:v>
                </c:pt>
                <c:pt idx="22">
                  <c:v>0.35772767857142856</c:v>
                </c:pt>
                <c:pt idx="23">
                  <c:v>0.35403348214285713</c:v>
                </c:pt>
                <c:pt idx="24">
                  <c:v>0.35033928571428574</c:v>
                </c:pt>
                <c:pt idx="25">
                  <c:v>0.34664508928571425</c:v>
                </c:pt>
                <c:pt idx="26">
                  <c:v>0.34295089285714286</c:v>
                </c:pt>
                <c:pt idx="27">
                  <c:v>0.33925669642857142</c:v>
                </c:pt>
                <c:pt idx="28">
                  <c:v>0.33556249999999999</c:v>
                </c:pt>
                <c:pt idx="29">
                  <c:v>0.3318683035714286</c:v>
                </c:pt>
                <c:pt idx="30">
                  <c:v>0.32817410714285716</c:v>
                </c:pt>
                <c:pt idx="31">
                  <c:v>0.32447991071428572</c:v>
                </c:pt>
                <c:pt idx="32">
                  <c:v>0.32078571428571429</c:v>
                </c:pt>
                <c:pt idx="33">
                  <c:v>0.31709151785714285</c:v>
                </c:pt>
                <c:pt idx="34">
                  <c:v>0.31339732142857141</c:v>
                </c:pt>
                <c:pt idx="35">
                  <c:v>0.30970312500000002</c:v>
                </c:pt>
                <c:pt idx="36">
                  <c:v>0.30600892857142858</c:v>
                </c:pt>
                <c:pt idx="37">
                  <c:v>0.30231473214285715</c:v>
                </c:pt>
                <c:pt idx="38">
                  <c:v>0.29862053571428571</c:v>
                </c:pt>
                <c:pt idx="39">
                  <c:v>0.29492633928571427</c:v>
                </c:pt>
                <c:pt idx="40">
                  <c:v>0.29123214285714283</c:v>
                </c:pt>
                <c:pt idx="41">
                  <c:v>0.28753794642857144</c:v>
                </c:pt>
                <c:pt idx="42">
                  <c:v>0.28384375000000001</c:v>
                </c:pt>
                <c:pt idx="43">
                  <c:v>0.28014955357142857</c:v>
                </c:pt>
                <c:pt idx="44">
                  <c:v>0.27645535714285718</c:v>
                </c:pt>
                <c:pt idx="45">
                  <c:v>0.27276116071428569</c:v>
                </c:pt>
                <c:pt idx="46">
                  <c:v>0.26906696428571425</c:v>
                </c:pt>
                <c:pt idx="47">
                  <c:v>0.26537276785714287</c:v>
                </c:pt>
                <c:pt idx="48">
                  <c:v>0.26167857142857143</c:v>
                </c:pt>
                <c:pt idx="49">
                  <c:v>0.25798437499999999</c:v>
                </c:pt>
                <c:pt idx="50">
                  <c:v>0.25429017857142855</c:v>
                </c:pt>
                <c:pt idx="51">
                  <c:v>0.25059598214285717</c:v>
                </c:pt>
                <c:pt idx="52">
                  <c:v>0.2469017857142857</c:v>
                </c:pt>
                <c:pt idx="53">
                  <c:v>0.24320758928571426</c:v>
                </c:pt>
                <c:pt idx="54">
                  <c:v>0.23951339285714282</c:v>
                </c:pt>
                <c:pt idx="55">
                  <c:v>0.23581919642857144</c:v>
                </c:pt>
                <c:pt idx="56">
                  <c:v>0.232125</c:v>
                </c:pt>
                <c:pt idx="57">
                  <c:v>0.22843080357142859</c:v>
                </c:pt>
                <c:pt idx="58">
                  <c:v>0.22473660714285715</c:v>
                </c:pt>
                <c:pt idx="59">
                  <c:v>0.22104241071428574</c:v>
                </c:pt>
                <c:pt idx="60">
                  <c:v>0.2173482142857143</c:v>
                </c:pt>
                <c:pt idx="61">
                  <c:v>0.21365401785714286</c:v>
                </c:pt>
                <c:pt idx="62">
                  <c:v>0.20995982142857142</c:v>
                </c:pt>
                <c:pt idx="63">
                  <c:v>0.20626562499999998</c:v>
                </c:pt>
                <c:pt idx="64">
                  <c:v>0.20257142857142857</c:v>
                </c:pt>
                <c:pt idx="65">
                  <c:v>0.19887723214285713</c:v>
                </c:pt>
                <c:pt idx="66">
                  <c:v>0.19518303571428569</c:v>
                </c:pt>
                <c:pt idx="67">
                  <c:v>0.19148883928571425</c:v>
                </c:pt>
                <c:pt idx="68">
                  <c:v>0.18779464285714281</c:v>
                </c:pt>
                <c:pt idx="69">
                  <c:v>0.18410044642857148</c:v>
                </c:pt>
                <c:pt idx="70">
                  <c:v>0.18040625000000005</c:v>
                </c:pt>
                <c:pt idx="71">
                  <c:v>0.17671205357142861</c:v>
                </c:pt>
                <c:pt idx="72">
                  <c:v>0.17301785714285717</c:v>
                </c:pt>
                <c:pt idx="73">
                  <c:v>0.16932366071428573</c:v>
                </c:pt>
                <c:pt idx="74">
                  <c:v>0.16562946428571429</c:v>
                </c:pt>
                <c:pt idx="75">
                  <c:v>0.16193526785714285</c:v>
                </c:pt>
                <c:pt idx="76">
                  <c:v>0.15824107142857141</c:v>
                </c:pt>
                <c:pt idx="77">
                  <c:v>0.15454687499999997</c:v>
                </c:pt>
                <c:pt idx="78">
                  <c:v>0.15085267857142853</c:v>
                </c:pt>
                <c:pt idx="79">
                  <c:v>0.14715848214285709</c:v>
                </c:pt>
                <c:pt idx="80">
                  <c:v>0.14346428571428571</c:v>
                </c:pt>
                <c:pt idx="81">
                  <c:v>0.13977008928571427</c:v>
                </c:pt>
                <c:pt idx="82">
                  <c:v>0.13607589285714283</c:v>
                </c:pt>
                <c:pt idx="83">
                  <c:v>0.13238169642857139</c:v>
                </c:pt>
                <c:pt idx="84">
                  <c:v>0.12868750000000001</c:v>
                </c:pt>
                <c:pt idx="85">
                  <c:v>0.12499330357142857</c:v>
                </c:pt>
                <c:pt idx="86">
                  <c:v>0.12129910714285713</c:v>
                </c:pt>
                <c:pt idx="87">
                  <c:v>0.11760491071428569</c:v>
                </c:pt>
                <c:pt idx="88">
                  <c:v>0.11391071428571431</c:v>
                </c:pt>
                <c:pt idx="89">
                  <c:v>0.11021651785714287</c:v>
                </c:pt>
                <c:pt idx="90">
                  <c:v>0.108</c:v>
                </c:pt>
                <c:pt idx="91">
                  <c:v>0.108</c:v>
                </c:pt>
                <c:pt idx="92">
                  <c:v>0.108</c:v>
                </c:pt>
                <c:pt idx="93">
                  <c:v>0.108</c:v>
                </c:pt>
                <c:pt idx="94">
                  <c:v>0.108</c:v>
                </c:pt>
                <c:pt idx="95">
                  <c:v>0.108</c:v>
                </c:pt>
                <c:pt idx="96">
                  <c:v>0.108</c:v>
                </c:pt>
                <c:pt idx="97">
                  <c:v>0.108</c:v>
                </c:pt>
                <c:pt idx="98">
                  <c:v>0.108</c:v>
                </c:pt>
                <c:pt idx="99">
                  <c:v>0.108</c:v>
                </c:pt>
                <c:pt idx="100">
                  <c:v>0.108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6-4E5A-B384-AA02CEE85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896840"/>
        <c:axId val="392898480"/>
      </c:areaChart>
      <c:catAx>
        <c:axId val="39289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200" b="1"/>
                  <a:t>Income</a:t>
                </a:r>
                <a:r>
                  <a:rPr lang="en-US" sz="1200" b="1" baseline="0"/>
                  <a:t> Percentile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0.75825317982828422"/>
              <c:y val="0.928454410589980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39289848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928984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39289684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3663</xdr:colOff>
      <xdr:row>1</xdr:row>
      <xdr:rowOff>0</xdr:rowOff>
    </xdr:from>
    <xdr:to>
      <xdr:col>15</xdr:col>
      <xdr:colOff>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99E792-6FE6-4AE9-911F-282023670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8D6A-E0C8-4A8F-BA4F-421A72B63A05}">
  <dimension ref="A1:J21"/>
  <sheetViews>
    <sheetView tabSelected="1" zoomScale="115" zoomScaleNormal="115" workbookViewId="0">
      <pane ySplit="1" topLeftCell="A2" activePane="bottomLeft" state="frozen"/>
      <selection pane="bottomLeft" activeCell="C4" sqref="C4"/>
    </sheetView>
  </sheetViews>
  <sheetFormatPr defaultRowHeight="14.5" x14ac:dyDescent="0.35"/>
  <cols>
    <col min="1" max="1" width="19.54296875" bestFit="1" customWidth="1"/>
    <col min="2" max="2" width="23.81640625" style="4" bestFit="1" customWidth="1"/>
    <col min="3" max="3" width="24.1796875" style="4" bestFit="1" customWidth="1"/>
    <col min="4" max="4" width="13.7265625" style="4" bestFit="1" customWidth="1"/>
    <col min="5" max="5" width="19.453125" style="26" bestFit="1" customWidth="1"/>
    <col min="6" max="6" width="17.81640625" style="6" hidden="1" customWidth="1"/>
    <col min="7" max="7" width="13" style="28" bestFit="1" customWidth="1"/>
    <col min="8" max="8" width="10.1796875" style="4" hidden="1" customWidth="1"/>
    <col min="9" max="9" width="14.54296875" style="4" bestFit="1" customWidth="1"/>
    <col min="10" max="10" width="12.1796875" bestFit="1" customWidth="1"/>
  </cols>
  <sheetData>
    <row r="1" spans="1:10" ht="16.5" x14ac:dyDescent="0.45">
      <c r="A1" s="8" t="s">
        <v>21</v>
      </c>
      <c r="B1" s="9" t="s">
        <v>37</v>
      </c>
      <c r="C1" s="9" t="s">
        <v>22</v>
      </c>
      <c r="D1" s="9" t="s">
        <v>17</v>
      </c>
      <c r="E1" s="24" t="s">
        <v>1</v>
      </c>
      <c r="F1" s="10" t="s">
        <v>18</v>
      </c>
      <c r="G1" s="29" t="s">
        <v>13</v>
      </c>
      <c r="H1" s="9" t="s">
        <v>19</v>
      </c>
      <c r="I1" s="9" t="s">
        <v>2</v>
      </c>
    </row>
    <row r="2" spans="1:10" ht="16.5" x14ac:dyDescent="0.45">
      <c r="A2" s="14">
        <v>1</v>
      </c>
      <c r="B2" s="16">
        <v>1000</v>
      </c>
      <c r="C2" s="16">
        <v>2000</v>
      </c>
      <c r="D2" s="12">
        <f>VLOOKUP(A2,'Income Guidelines'!$A$2:$B$21, 2)</f>
        <v>3119</v>
      </c>
      <c r="E2" s="25">
        <f>B2/D2</f>
        <v>0.32061558191728118</v>
      </c>
      <c r="F2" s="13">
        <f xml:space="preserve"> 'Formula Parameters'!$C$4 - ('Formula Parameters'!$C$4 - 'Formula Parameters'!$C$5) * ((Calculator!E2 - 'Formula Parameters'!$C$6) / ('Formula Parameters'!$C$7 - 'Formula Parameters'!$C$6))</f>
        <v>0.32055830623368298</v>
      </c>
      <c r="G2" s="27">
        <f>IF(E2 &gt; 1, "Ineligible", IF(E2 &lt;= 'Formula Parameters'!$C$6, 'Formula Parameters'!$C$4, IF(E2 &gt;= 'Formula Parameters'!$C$7, 'Formula Parameters'!$C$5, F2)))</f>
        <v>0.32055830623368298</v>
      </c>
      <c r="H2" s="12">
        <f>ROUND(G2*C2, 0)</f>
        <v>641</v>
      </c>
      <c r="I2" s="12">
        <f>IF(H2 &gt; 'Formula Parameters'!$C$3, 'Formula Parameters'!$C$3, IF(H2 &lt; 'Formula Parameters'!$C$2, 'Formula Parameters'!$C$2, H2))</f>
        <v>641</v>
      </c>
      <c r="J2" s="31"/>
    </row>
    <row r="3" spans="1:10" ht="16.5" x14ac:dyDescent="0.45">
      <c r="A3" s="15">
        <v>2</v>
      </c>
      <c r="B3" s="16">
        <v>1000</v>
      </c>
      <c r="C3" s="17">
        <v>2000</v>
      </c>
      <c r="D3" s="12">
        <f>VLOOKUP(A3,'Income Guidelines'!$A$2:$B$21, 2)</f>
        <v>4079</v>
      </c>
      <c r="E3" s="25">
        <f t="shared" ref="E3:E21" si="0">B3/D3</f>
        <v>0.24515812699190978</v>
      </c>
      <c r="F3" s="13">
        <f xml:space="preserve"> 'Formula Parameters'!$C$4 - ('Formula Parameters'!$C$4 - 'Formula Parameters'!$C$5) * ((Calculator!E3 - 'Formula Parameters'!$C$6) / ('Formula Parameters'!$C$7 - 'Formula Parameters'!$C$6))</f>
        <v>0.34843377228312261</v>
      </c>
      <c r="G3" s="27">
        <f>IF(E3 &gt; 1, "Ineligible", IF(E3 &lt;= 'Formula Parameters'!$C$6, 'Formula Parameters'!$C$4, IF(E3 &gt;= 'Formula Parameters'!$C$7, 'Formula Parameters'!$C$5, F3)))</f>
        <v>0.34843377228312261</v>
      </c>
      <c r="H3" s="12">
        <f t="shared" ref="H3:H21" si="1">ROUND(G3*C3, 0)</f>
        <v>697</v>
      </c>
      <c r="I3" s="12">
        <f>IF(H3 &gt; 'Formula Parameters'!$C$3, 'Formula Parameters'!$C$3, IF(H3 &lt; 'Formula Parameters'!$C$2, 'Formula Parameters'!$C$2, H3))</f>
        <v>697</v>
      </c>
      <c r="J3" s="31"/>
    </row>
    <row r="4" spans="1:10" ht="16.5" x14ac:dyDescent="0.45">
      <c r="A4" s="18">
        <v>3</v>
      </c>
      <c r="B4" s="16">
        <v>1000</v>
      </c>
      <c r="C4" s="17">
        <v>2000</v>
      </c>
      <c r="D4" s="12">
        <f>VLOOKUP(A4,'Income Guidelines'!$A$2:$B$21, 2)</f>
        <v>5039</v>
      </c>
      <c r="E4" s="25">
        <f t="shared" si="0"/>
        <v>0.19845207382417146</v>
      </c>
      <c r="F4" s="13">
        <f xml:space="preserve"> 'Formula Parameters'!$C$4 - ('Formula Parameters'!$C$4 - 'Formula Parameters'!$C$5) * ((Calculator!E4 - 'Formula Parameters'!$C$6) / ('Formula Parameters'!$C$7 - 'Formula Parameters'!$C$6))</f>
        <v>0.36568790576361521</v>
      </c>
      <c r="G4" s="27">
        <f>IF(E4 &gt; 1, "Ineligible", IF(E4 &lt;= 'Formula Parameters'!$C$6, 'Formula Parameters'!$C$4, IF(E4 &gt;= 'Formula Parameters'!$C$7, 'Formula Parameters'!$C$5, F4)))</f>
        <v>0.36568790576361521</v>
      </c>
      <c r="H4" s="12">
        <f t="shared" si="1"/>
        <v>731</v>
      </c>
      <c r="I4" s="12">
        <f>IF(H4 &gt; 'Formula Parameters'!$C$3, 'Formula Parameters'!$C$3, IF(H4 &lt; 'Formula Parameters'!$C$2, 'Formula Parameters'!$C$2, H4))</f>
        <v>731</v>
      </c>
      <c r="J4" s="31"/>
    </row>
    <row r="5" spans="1:10" ht="16.5" x14ac:dyDescent="0.45">
      <c r="A5" s="18">
        <v>4</v>
      </c>
      <c r="B5" s="16">
        <v>1000</v>
      </c>
      <c r="C5" s="17">
        <v>2000</v>
      </c>
      <c r="D5" s="12">
        <f>VLOOKUP(A5,'Income Guidelines'!$A$2:$B$21, 2)</f>
        <v>5999</v>
      </c>
      <c r="E5" s="25">
        <f t="shared" si="0"/>
        <v>0.16669444907484582</v>
      </c>
      <c r="F5" s="13">
        <f xml:space="preserve"> 'Formula Parameters'!$C$4 - ('Formula Parameters'!$C$4 - 'Formula Parameters'!$C$5) * ((Calculator!E5 - 'Formula Parameters'!$C$6) / ('Formula Parameters'!$C$7 - 'Formula Parameters'!$C$6))</f>
        <v>0.37741979615650229</v>
      </c>
      <c r="G5" s="27">
        <f>IF(E5 &gt; 1, "Ineligible", IF(E5 &lt;= 'Formula Parameters'!$C$6, 'Formula Parameters'!$C$4, IF(E5 &gt;= 'Formula Parameters'!$C$7, 'Formula Parameters'!$C$5, F5)))</f>
        <v>0.37741979615650229</v>
      </c>
      <c r="H5" s="12">
        <f t="shared" si="1"/>
        <v>755</v>
      </c>
      <c r="I5" s="12">
        <f>IF(H5 &gt; 'Formula Parameters'!$C$3, 'Formula Parameters'!$C$3, IF(H5 &lt; 'Formula Parameters'!$C$2, 'Formula Parameters'!$C$2, H5))</f>
        <v>755</v>
      </c>
      <c r="J5" s="31"/>
    </row>
    <row r="6" spans="1:10" ht="16.5" x14ac:dyDescent="0.45">
      <c r="A6" s="18">
        <v>5</v>
      </c>
      <c r="B6" s="16">
        <v>1000</v>
      </c>
      <c r="C6" s="17">
        <v>2000</v>
      </c>
      <c r="D6" s="12">
        <f>VLOOKUP(A6,'Income Guidelines'!$A$2:$B$21, 2)</f>
        <v>6959</v>
      </c>
      <c r="E6" s="25">
        <f t="shared" si="0"/>
        <v>0.14369880729989942</v>
      </c>
      <c r="F6" s="13">
        <f xml:space="preserve"> 'Formula Parameters'!$C$4 - ('Formula Parameters'!$C$4 - 'Formula Parameters'!$C$5) * ((Calculator!E6 - 'Formula Parameters'!$C$6) / ('Formula Parameters'!$C$7 - 'Formula Parameters'!$C$6))</f>
        <v>0.38591483792827375</v>
      </c>
      <c r="G6" s="27">
        <f>IF(E6 &gt; 1, "Ineligible", IF(E6 &lt;= 'Formula Parameters'!$C$6, 'Formula Parameters'!$C$4, IF(E6 &gt;= 'Formula Parameters'!$C$7, 'Formula Parameters'!$C$5, F6)))</f>
        <v>0.38591483792827375</v>
      </c>
      <c r="H6" s="12">
        <f t="shared" si="1"/>
        <v>772</v>
      </c>
      <c r="I6" s="12">
        <f>IF(H6 &gt; 'Formula Parameters'!$C$3, 'Formula Parameters'!$C$3, IF(H6 &lt; 'Formula Parameters'!$C$2, 'Formula Parameters'!$C$2, H6))</f>
        <v>772</v>
      </c>
      <c r="J6" s="31"/>
    </row>
    <row r="7" spans="1:10" ht="16.5" x14ac:dyDescent="0.45">
      <c r="A7" s="18">
        <v>6</v>
      </c>
      <c r="B7" s="16">
        <v>1000</v>
      </c>
      <c r="C7" s="17">
        <v>2000</v>
      </c>
      <c r="D7" s="12">
        <f>VLOOKUP(A7,'Income Guidelines'!$A$2:$B$21, 2)</f>
        <v>7919</v>
      </c>
      <c r="E7" s="25">
        <f t="shared" si="0"/>
        <v>0.12627857052658165</v>
      </c>
      <c r="F7" s="13">
        <f xml:space="preserve"> 'Formula Parameters'!$C$4 - ('Formula Parameters'!$C$4 - 'Formula Parameters'!$C$5) * ((Calculator!E7 - 'Formula Parameters'!$C$6) / ('Formula Parameters'!$C$7 - 'Formula Parameters'!$C$6))</f>
        <v>0.39235021557555966</v>
      </c>
      <c r="G7" s="27">
        <f>IF(E7 &gt; 1, "Ineligible", IF(E7 &lt;= 'Formula Parameters'!$C$6, 'Formula Parameters'!$C$4, IF(E7 &gt;= 'Formula Parameters'!$C$7, 'Formula Parameters'!$C$5, F7)))</f>
        <v>0.39235021557555966</v>
      </c>
      <c r="H7" s="12">
        <f t="shared" si="1"/>
        <v>785</v>
      </c>
      <c r="I7" s="12">
        <f>IF(H7 &gt; 'Formula Parameters'!$C$3, 'Formula Parameters'!$C$3, IF(H7 &lt; 'Formula Parameters'!$C$2, 'Formula Parameters'!$C$2, H7))</f>
        <v>785</v>
      </c>
      <c r="J7" s="31"/>
    </row>
    <row r="8" spans="1:10" ht="16.5" x14ac:dyDescent="0.45">
      <c r="A8" s="18">
        <v>7</v>
      </c>
      <c r="B8" s="16">
        <v>1000</v>
      </c>
      <c r="C8" s="17">
        <v>2000</v>
      </c>
      <c r="D8" s="12">
        <f>VLOOKUP(A8,'Income Guidelines'!$A$2:$B$21, 2)</f>
        <v>8099</v>
      </c>
      <c r="E8" s="25">
        <f t="shared" si="0"/>
        <v>0.12347203358439314</v>
      </c>
      <c r="F8" s="13">
        <f xml:space="preserve"> 'Formula Parameters'!$C$4 - ('Formula Parameters'!$C$4 - 'Formula Parameters'!$C$5) * ((Calculator!E8 - 'Formula Parameters'!$C$6) / ('Formula Parameters'!$C$7 - 'Formula Parameters'!$C$6))</f>
        <v>0.39338700545040833</v>
      </c>
      <c r="G8" s="27">
        <f>IF(E8 &gt; 1, "Ineligible", IF(E8 &lt;= 'Formula Parameters'!$C$6, 'Formula Parameters'!$C$4, IF(E8 &gt;= 'Formula Parameters'!$C$7, 'Formula Parameters'!$C$5, F8)))</f>
        <v>0.39338700545040833</v>
      </c>
      <c r="H8" s="12">
        <f t="shared" si="1"/>
        <v>787</v>
      </c>
      <c r="I8" s="12">
        <f>IF(H8 &gt; 'Formula Parameters'!$C$3, 'Formula Parameters'!$C$3, IF(H8 &lt; 'Formula Parameters'!$C$2, 'Formula Parameters'!$C$2, H8))</f>
        <v>787</v>
      </c>
      <c r="J8" s="31"/>
    </row>
    <row r="9" spans="1:10" ht="16.5" x14ac:dyDescent="0.45">
      <c r="A9" s="18">
        <v>8</v>
      </c>
      <c r="B9" s="16">
        <v>1000</v>
      </c>
      <c r="C9" s="17">
        <v>2000</v>
      </c>
      <c r="D9" s="12">
        <f>VLOOKUP(A9,'Income Guidelines'!$A$2:$B$21, 2)</f>
        <v>8279</v>
      </c>
      <c r="E9" s="25">
        <f t="shared" si="0"/>
        <v>0.12078753472641623</v>
      </c>
      <c r="F9" s="13">
        <f xml:space="preserve"> 'Formula Parameters'!$C$4 - ('Formula Parameters'!$C$4 - 'Formula Parameters'!$C$5) * ((Calculator!E9 - 'Formula Parameters'!$C$6) / ('Formula Parameters'!$C$7 - 'Formula Parameters'!$C$6))</f>
        <v>0.3943787120597726</v>
      </c>
      <c r="G9" s="27">
        <f>IF(E9 &gt; 1, "Ineligible", IF(E9 &lt;= 'Formula Parameters'!$C$6, 'Formula Parameters'!$C$4, IF(E9 &gt;= 'Formula Parameters'!$C$7, 'Formula Parameters'!$C$5, F9)))</f>
        <v>0.3943787120597726</v>
      </c>
      <c r="H9" s="12">
        <f t="shared" si="1"/>
        <v>789</v>
      </c>
      <c r="I9" s="12">
        <f>IF(H9 &gt; 'Formula Parameters'!$C$3, 'Formula Parameters'!$C$3, IF(H9 &lt; 'Formula Parameters'!$C$2, 'Formula Parameters'!$C$2, H9))</f>
        <v>789</v>
      </c>
      <c r="J9" s="31"/>
    </row>
    <row r="10" spans="1:10" ht="16.5" x14ac:dyDescent="0.45">
      <c r="A10" s="18">
        <v>9</v>
      </c>
      <c r="B10" s="16">
        <v>1000</v>
      </c>
      <c r="C10" s="17">
        <v>2000</v>
      </c>
      <c r="D10" s="12">
        <f>VLOOKUP(A10,'Income Guidelines'!$A$2:$B$21, 2)</f>
        <v>8459</v>
      </c>
      <c r="E10" s="25">
        <f t="shared" si="0"/>
        <v>0.11821728336682823</v>
      </c>
      <c r="F10" s="13">
        <f xml:space="preserve"> 'Formula Parameters'!$C$4 - ('Formula Parameters'!$C$4 - 'Formula Parameters'!$C$5) * ((Calculator!E10 - 'Formula Parameters'!$C$6) / ('Formula Parameters'!$C$7 - 'Formula Parameters'!$C$6))</f>
        <v>0.39532821339908464</v>
      </c>
      <c r="G10" s="27">
        <f>IF(E10 &gt; 1, "Ineligible", IF(E10 &lt;= 'Formula Parameters'!$C$6, 'Formula Parameters'!$C$4, IF(E10 &gt;= 'Formula Parameters'!$C$7, 'Formula Parameters'!$C$5, F10)))</f>
        <v>0.39532821339908464</v>
      </c>
      <c r="H10" s="12">
        <f t="shared" si="1"/>
        <v>791</v>
      </c>
      <c r="I10" s="12">
        <f>IF(H10 &gt; 'Formula Parameters'!$C$3, 'Formula Parameters'!$C$3, IF(H10 &lt; 'Formula Parameters'!$C$2, 'Formula Parameters'!$C$2, H10))</f>
        <v>791</v>
      </c>
      <c r="J10" s="31"/>
    </row>
    <row r="11" spans="1:10" ht="16.5" x14ac:dyDescent="0.45">
      <c r="A11" s="18">
        <v>10</v>
      </c>
      <c r="B11" s="16">
        <v>1000</v>
      </c>
      <c r="C11" s="17">
        <v>2000</v>
      </c>
      <c r="D11" s="12">
        <f>VLOOKUP(A11,'Income Guidelines'!$A$2:$B$21, 2)</f>
        <v>8639</v>
      </c>
      <c r="E11" s="25">
        <f t="shared" si="0"/>
        <v>0.11575413821044102</v>
      </c>
      <c r="F11" s="13">
        <f xml:space="preserve"> 'Formula Parameters'!$C$4 - ('Formula Parameters'!$C$4 - 'Formula Parameters'!$C$5) * ((Calculator!E11 - 'Formula Parameters'!$C$6) / ('Formula Parameters'!$C$7 - 'Formula Parameters'!$C$6))</f>
        <v>0.39623814760306253</v>
      </c>
      <c r="G11" s="27">
        <f>IF(E11 &gt; 1, "Ineligible", IF(E11 &lt;= 'Formula Parameters'!$C$6, 'Formula Parameters'!$C$4, IF(E11 &gt;= 'Formula Parameters'!$C$7, 'Formula Parameters'!$C$5, F11)))</f>
        <v>0.39623814760306253</v>
      </c>
      <c r="H11" s="12">
        <f t="shared" si="1"/>
        <v>792</v>
      </c>
      <c r="I11" s="12">
        <f>IF(H11 &gt; 'Formula Parameters'!$C$3, 'Formula Parameters'!$C$3, IF(H11 &lt; 'Formula Parameters'!$C$2, 'Formula Parameters'!$C$2, H11))</f>
        <v>792</v>
      </c>
      <c r="J11" s="31"/>
    </row>
    <row r="12" spans="1:10" ht="16.5" x14ac:dyDescent="0.45">
      <c r="A12" s="18">
        <v>11</v>
      </c>
      <c r="B12" s="16">
        <v>1000</v>
      </c>
      <c r="C12" s="17">
        <v>2000</v>
      </c>
      <c r="D12" s="12">
        <f>VLOOKUP(A12,'Income Guidelines'!$A$2:$B$21, 2)</f>
        <v>8819</v>
      </c>
      <c r="E12" s="25">
        <f t="shared" si="0"/>
        <v>0.11339154099104207</v>
      </c>
      <c r="F12" s="13">
        <f xml:space="preserve"> 'Formula Parameters'!$C$4 - ('Formula Parameters'!$C$4 - 'Formula Parameters'!$C$5) * ((Calculator!E12 - 'Formula Parameters'!$C$6) / ('Formula Parameters'!$C$7 - 'Formula Parameters'!$C$6))</f>
        <v>0.39711093742406817</v>
      </c>
      <c r="G12" s="27">
        <f>IF(E12 &gt; 1, "Ineligible", IF(E12 &lt;= 'Formula Parameters'!$C$6, 'Formula Parameters'!$C$4, IF(E12 &gt;= 'Formula Parameters'!$C$7, 'Formula Parameters'!$C$5, F12)))</f>
        <v>0.39711093742406817</v>
      </c>
      <c r="H12" s="12">
        <f t="shared" si="1"/>
        <v>794</v>
      </c>
      <c r="I12" s="12">
        <f>IF(H12 &gt; 'Formula Parameters'!$C$3, 'Formula Parameters'!$C$3, IF(H12 &lt; 'Formula Parameters'!$C$2, 'Formula Parameters'!$C$2, H12))</f>
        <v>794</v>
      </c>
      <c r="J12" s="31"/>
    </row>
    <row r="13" spans="1:10" ht="16.5" x14ac:dyDescent="0.45">
      <c r="A13" s="18">
        <v>12</v>
      </c>
      <c r="B13" s="16">
        <v>1000</v>
      </c>
      <c r="C13" s="17">
        <v>2000</v>
      </c>
      <c r="D13" s="12">
        <f>VLOOKUP(A13,'Income Guidelines'!$A$2:$B$21, 2)</f>
        <v>8999</v>
      </c>
      <c r="E13" s="25">
        <f t="shared" si="0"/>
        <v>0.111123458162018</v>
      </c>
      <c r="F13" s="13">
        <f xml:space="preserve"> 'Formula Parameters'!$C$4 - ('Formula Parameters'!$C$4 - 'Formula Parameters'!$C$5) * ((Calculator!E13 - 'Formula Parameters'!$C$6) / ('Formula Parameters'!$C$7 - 'Formula Parameters'!$C$6))</f>
        <v>0.39794881177273667</v>
      </c>
      <c r="G13" s="27">
        <f>IF(E13 &gt; 1, "Ineligible", IF(E13 &lt;= 'Formula Parameters'!$C$6, 'Formula Parameters'!$C$4, IF(E13 &gt;= 'Formula Parameters'!$C$7, 'Formula Parameters'!$C$5, F13)))</f>
        <v>0.39794881177273667</v>
      </c>
      <c r="H13" s="12">
        <f t="shared" si="1"/>
        <v>796</v>
      </c>
      <c r="I13" s="12">
        <f>IF(H13 &gt; 'Formula Parameters'!$C$3, 'Formula Parameters'!$C$3, IF(H13 &lt; 'Formula Parameters'!$C$2, 'Formula Parameters'!$C$2, H13))</f>
        <v>796</v>
      </c>
      <c r="J13" s="31"/>
    </row>
    <row r="14" spans="1:10" ht="16.5" x14ac:dyDescent="0.45">
      <c r="A14" s="18">
        <v>13</v>
      </c>
      <c r="B14" s="16">
        <v>1000</v>
      </c>
      <c r="C14" s="17">
        <v>2000</v>
      </c>
      <c r="D14" s="12">
        <f>VLOOKUP(A14,'Income Guidelines'!$A$2:$B$21, 2)</f>
        <v>9179</v>
      </c>
      <c r="E14" s="25">
        <f t="shared" si="0"/>
        <v>0.10894432944765226</v>
      </c>
      <c r="F14" s="13">
        <f xml:space="preserve"> 'Formula Parameters'!$C$4 - ('Formula Parameters'!$C$4 - 'Formula Parameters'!$C$5) * ((Calculator!E14 - 'Formula Parameters'!$C$6) / ('Formula Parameters'!$C$7 - 'Formula Parameters'!$C$6))</f>
        <v>0.3987538247241374</v>
      </c>
      <c r="G14" s="27">
        <f>IF(E14 &gt; 1, "Ineligible", IF(E14 &lt;= 'Formula Parameters'!$C$6, 'Formula Parameters'!$C$4, IF(E14 &gt;= 'Formula Parameters'!$C$7, 'Formula Parameters'!$C$5, F14)))</f>
        <v>0.3987538247241374</v>
      </c>
      <c r="H14" s="12">
        <f t="shared" si="1"/>
        <v>798</v>
      </c>
      <c r="I14" s="12">
        <f>IF(H14 &gt; 'Formula Parameters'!$C$3, 'Formula Parameters'!$C$3, IF(H14 &lt; 'Formula Parameters'!$C$2, 'Formula Parameters'!$C$2, H14))</f>
        <v>798</v>
      </c>
      <c r="J14" s="31"/>
    </row>
    <row r="15" spans="1:10" ht="16.5" x14ac:dyDescent="0.45">
      <c r="A15" s="18">
        <v>14</v>
      </c>
      <c r="B15" s="16">
        <v>1000</v>
      </c>
      <c r="C15" s="17">
        <v>2000</v>
      </c>
      <c r="D15" s="12">
        <f>VLOOKUP(A15,'Income Guidelines'!$A$2:$B$21, 2)</f>
        <v>9359</v>
      </c>
      <c r="E15" s="25">
        <f t="shared" si="0"/>
        <v>0.10684902233144566</v>
      </c>
      <c r="F15" s="13">
        <f xml:space="preserve"> 'Formula Parameters'!$C$4 - ('Formula Parameters'!$C$4 - 'Formula Parameters'!$C$5) * ((Calculator!E15 - 'Formula Parameters'!$C$6) / ('Formula Parameters'!$C$7 - 'Formula Parameters'!$C$6))</f>
        <v>0.39952787233068243</v>
      </c>
      <c r="G15" s="27">
        <f>IF(E15 &gt; 1, "Ineligible", IF(E15 &lt;= 'Formula Parameters'!$C$6, 'Formula Parameters'!$C$4, IF(E15 &gt;= 'Formula Parameters'!$C$7, 'Formula Parameters'!$C$5, F15)))</f>
        <v>0.39952787233068243</v>
      </c>
      <c r="H15" s="12">
        <f t="shared" si="1"/>
        <v>799</v>
      </c>
      <c r="I15" s="12">
        <f>IF(H15 &gt; 'Formula Parameters'!$C$3, 'Formula Parameters'!$C$3, IF(H15 &lt; 'Formula Parameters'!$C$2, 'Formula Parameters'!$C$2, H15))</f>
        <v>799</v>
      </c>
      <c r="J15" s="31"/>
    </row>
    <row r="16" spans="1:10" ht="16.5" x14ac:dyDescent="0.45">
      <c r="A16" s="18">
        <v>15</v>
      </c>
      <c r="B16" s="16">
        <v>1000</v>
      </c>
      <c r="C16" s="17">
        <v>2000</v>
      </c>
      <c r="D16" s="12">
        <f>VLOOKUP(A16,'Income Guidelines'!$A$2:$B$21, 2)</f>
        <v>9539</v>
      </c>
      <c r="E16" s="25">
        <f t="shared" si="0"/>
        <v>0.1048327916972429</v>
      </c>
      <c r="F16" s="13">
        <f xml:space="preserve"> 'Formula Parameters'!$C$4 - ('Formula Parameters'!$C$4 - 'Formula Parameters'!$C$5) * ((Calculator!E16 - 'Formula Parameters'!$C$6) / ('Formula Parameters'!$C$7 - 'Formula Parameters'!$C$6))</f>
        <v>0.40027270753148725</v>
      </c>
      <c r="G16" s="27">
        <f>IF(E16 &gt; 1, "Ineligible", IF(E16 &lt;= 'Formula Parameters'!$C$6, 'Formula Parameters'!$C$4, IF(E16 &gt;= 'Formula Parameters'!$C$7, 'Formula Parameters'!$C$5, F16)))</f>
        <v>0.40027270753148725</v>
      </c>
      <c r="H16" s="12">
        <f t="shared" si="1"/>
        <v>801</v>
      </c>
      <c r="I16" s="12">
        <f>IF(H16 &gt; 'Formula Parameters'!$C$3, 'Formula Parameters'!$C$3, IF(H16 &lt; 'Formula Parameters'!$C$2, 'Formula Parameters'!$C$2, H16))</f>
        <v>801</v>
      </c>
      <c r="J16" s="31"/>
    </row>
    <row r="17" spans="1:10" ht="16.5" x14ac:dyDescent="0.45">
      <c r="A17" s="18">
        <v>16</v>
      </c>
      <c r="B17" s="16">
        <v>1000</v>
      </c>
      <c r="C17" s="17">
        <v>2000</v>
      </c>
      <c r="D17" s="12">
        <f>VLOOKUP(A17,'Income Guidelines'!$A$2:$B$21, 2)</f>
        <v>9719</v>
      </c>
      <c r="E17" s="25">
        <f t="shared" si="0"/>
        <v>0.10289124395513942</v>
      </c>
      <c r="F17" s="13">
        <f xml:space="preserve"> 'Formula Parameters'!$C$4 - ('Formula Parameters'!$C$4 - 'Formula Parameters'!$C$5) * ((Calculator!E17 - 'Formula Parameters'!$C$6) / ('Formula Parameters'!$C$7 - 'Formula Parameters'!$C$6))</f>
        <v>0.40098995340496524</v>
      </c>
      <c r="G17" s="27">
        <f>IF(E17 &gt; 1, "Ineligible", IF(E17 &lt;= 'Formula Parameters'!$C$6, 'Formula Parameters'!$C$4, IF(E17 &gt;= 'Formula Parameters'!$C$7, 'Formula Parameters'!$C$5, F17)))</f>
        <v>0.40098995340496524</v>
      </c>
      <c r="H17" s="12">
        <f t="shared" si="1"/>
        <v>802</v>
      </c>
      <c r="I17" s="12">
        <f>IF(H17 &gt; 'Formula Parameters'!$C$3, 'Formula Parameters'!$C$3, IF(H17 &lt; 'Formula Parameters'!$C$2, 'Formula Parameters'!$C$2, H17))</f>
        <v>802</v>
      </c>
      <c r="J17" s="31"/>
    </row>
    <row r="18" spans="1:10" ht="16.5" x14ac:dyDescent="0.45">
      <c r="A18" s="18">
        <v>17</v>
      </c>
      <c r="B18" s="16">
        <v>1000</v>
      </c>
      <c r="C18" s="17">
        <v>2000</v>
      </c>
      <c r="D18" s="12">
        <f>VLOOKUP(A18,'Income Guidelines'!$A$2:$B$21, 2)</f>
        <v>9899</v>
      </c>
      <c r="E18" s="25">
        <f t="shared" si="0"/>
        <v>0.10102030508132134</v>
      </c>
      <c r="F18" s="13">
        <f xml:space="preserve"> 'Formula Parameters'!$C$4 - ('Formula Parameters'!$C$4 - 'Formula Parameters'!$C$5) * ((Calculator!E18 - 'Formula Parameters'!$C$6) / ('Formula Parameters'!$C$7 - 'Formula Parameters'!$C$6))</f>
        <v>0.40168111497553866</v>
      </c>
      <c r="G18" s="27">
        <f>IF(E18 &gt; 1, "Ineligible", IF(E18 &lt;= 'Formula Parameters'!$C$6, 'Formula Parameters'!$C$4, IF(E18 &gt;= 'Formula Parameters'!$C$7, 'Formula Parameters'!$C$5, F18)))</f>
        <v>0.40168111497553866</v>
      </c>
      <c r="H18" s="12">
        <f t="shared" si="1"/>
        <v>803</v>
      </c>
      <c r="I18" s="12">
        <f>IF(H18 &gt; 'Formula Parameters'!$C$3, 'Formula Parameters'!$C$3, IF(H18 &lt; 'Formula Parameters'!$C$2, 'Formula Parameters'!$C$2, H18))</f>
        <v>803</v>
      </c>
      <c r="J18" s="31"/>
    </row>
    <row r="19" spans="1:10" ht="16.5" x14ac:dyDescent="0.45">
      <c r="A19" s="18">
        <v>18</v>
      </c>
      <c r="B19" s="16">
        <v>1000</v>
      </c>
      <c r="C19" s="17">
        <v>2000</v>
      </c>
      <c r="D19" s="12">
        <f>VLOOKUP(A19,'Income Guidelines'!$A$2:$B$21, 2)</f>
        <v>10079</v>
      </c>
      <c r="E19" s="25">
        <f t="shared" si="0"/>
        <v>9.9216192082547866E-2</v>
      </c>
      <c r="F19" s="13">
        <f xml:space="preserve"> 'Formula Parameters'!$C$4 - ('Formula Parameters'!$C$4 - 'Formula Parameters'!$C$5) * ((Calculator!E19 - 'Formula Parameters'!$C$6) / ('Formula Parameters'!$C$7 - 'Formula Parameters'!$C$6))</f>
        <v>0.4023475897552195</v>
      </c>
      <c r="G19" s="27">
        <f>IF(E19 &gt; 1, "Ineligible", IF(E19 &lt;= 'Formula Parameters'!$C$6, 'Formula Parameters'!$C$4, IF(E19 &gt;= 'Formula Parameters'!$C$7, 'Formula Parameters'!$C$5, F19)))</f>
        <v>0.4023475897552195</v>
      </c>
      <c r="H19" s="12">
        <f t="shared" si="1"/>
        <v>805</v>
      </c>
      <c r="I19" s="12">
        <f>IF(H19 &gt; 'Formula Parameters'!$C$3, 'Formula Parameters'!$C$3, IF(H19 &lt; 'Formula Parameters'!$C$2, 'Formula Parameters'!$C$2, H19))</f>
        <v>805</v>
      </c>
      <c r="J19" s="31"/>
    </row>
    <row r="20" spans="1:10" ht="16.5" x14ac:dyDescent="0.45">
      <c r="A20" s="18">
        <v>19</v>
      </c>
      <c r="B20" s="16">
        <v>1000</v>
      </c>
      <c r="C20" s="17">
        <v>2000</v>
      </c>
      <c r="D20" s="12">
        <f>VLOOKUP(A20,'Income Guidelines'!$A$2:$B$21, 2)</f>
        <v>10509</v>
      </c>
      <c r="E20" s="25">
        <f t="shared" si="0"/>
        <v>9.5156532495955848E-2</v>
      </c>
      <c r="F20" s="13">
        <f xml:space="preserve"> 'Formula Parameters'!$C$4 - ('Formula Parameters'!$C$4 - 'Formula Parameters'!$C$5) * ((Calculator!E20 - 'Formula Parameters'!$C$6) / ('Formula Parameters'!$C$7 - 'Formula Parameters'!$C$6))</f>
        <v>0.40384730774981986</v>
      </c>
      <c r="G20" s="27">
        <f>IF(E20 &gt; 1, "Ineligible", IF(E20 &lt;= 'Formula Parameters'!$C$6, 'Formula Parameters'!$C$4, IF(E20 &gt;= 'Formula Parameters'!$C$7, 'Formula Parameters'!$C$5, F20)))</f>
        <v>0.40384730774981986</v>
      </c>
      <c r="H20" s="12">
        <f t="shared" si="1"/>
        <v>808</v>
      </c>
      <c r="I20" s="12">
        <f>IF(H20 &gt; 'Formula Parameters'!$C$3, 'Formula Parameters'!$C$3, IF(H20 &lt; 'Formula Parameters'!$C$2, 'Formula Parameters'!$C$2, H20))</f>
        <v>808</v>
      </c>
      <c r="J20" s="31"/>
    </row>
    <row r="21" spans="1:10" ht="16.5" x14ac:dyDescent="0.45">
      <c r="A21" s="14">
        <v>20</v>
      </c>
      <c r="B21" s="16">
        <v>1000</v>
      </c>
      <c r="C21" s="16">
        <v>2000</v>
      </c>
      <c r="D21" s="19">
        <f>VLOOKUP(A21,'Income Guidelines'!$A$2:$B$21, 2)</f>
        <v>11013</v>
      </c>
      <c r="E21" s="25">
        <f t="shared" si="0"/>
        <v>9.0801779714882416E-2</v>
      </c>
      <c r="F21" s="13">
        <f xml:space="preserve"> 'Formula Parameters'!$C$4 - ('Formula Parameters'!$C$4 - 'Formula Parameters'!$C$5) * ((Calculator!E21 - 'Formula Parameters'!$C$6) / ('Formula Parameters'!$C$7 - 'Formula Parameters'!$C$6))</f>
        <v>0.40545603896693516</v>
      </c>
      <c r="G21" s="27">
        <f>IF(E21 &gt; 1, "Ineligible", IF(E21 &lt;= 'Formula Parameters'!$C$6, 'Formula Parameters'!$C$4, IF(E21 &gt;= 'Formula Parameters'!$C$7, 'Formula Parameters'!$C$5, F21)))</f>
        <v>0.40545603896693516</v>
      </c>
      <c r="H21" s="12">
        <f t="shared" si="1"/>
        <v>811</v>
      </c>
      <c r="I21" s="12">
        <f>IF(H21 &gt; 'Formula Parameters'!$C$3, 'Formula Parameters'!$C$3, IF(H21 &lt; 'Formula Parameters'!$C$2, 'Formula Parameters'!$C$2, H21))</f>
        <v>811</v>
      </c>
      <c r="J21" s="31"/>
    </row>
  </sheetData>
  <sheetProtection sheet="1" objects="1" scenarios="1"/>
  <protectedRanges>
    <protectedRange sqref="A2:C21" name="Household Variables"/>
  </protectedRanges>
  <conditionalFormatting sqref="G1:G1048576">
    <cfRule type="cellIs" dxfId="0" priority="1" operator="equal">
      <formula>"Ineligible"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5B69-7B90-4EFB-A70F-69B677501E63}">
  <dimension ref="A1:C8"/>
  <sheetViews>
    <sheetView zoomScale="115" zoomScaleNormal="115" workbookViewId="0">
      <pane ySplit="1" topLeftCell="A2" activePane="bottomLeft" state="frozen"/>
      <selection pane="bottomLeft" activeCell="A7" sqref="A7:B7"/>
    </sheetView>
  </sheetViews>
  <sheetFormatPr defaultRowHeight="14.5" x14ac:dyDescent="0.35"/>
  <cols>
    <col min="1" max="1" width="16.453125" customWidth="1"/>
    <col min="2" max="2" width="56.54296875" bestFit="1" customWidth="1"/>
    <col min="3" max="3" width="13" customWidth="1"/>
  </cols>
  <sheetData>
    <row r="1" spans="1:3" ht="16.5" x14ac:dyDescent="0.45">
      <c r="A1" s="8" t="s">
        <v>20</v>
      </c>
      <c r="B1" s="8" t="s">
        <v>5</v>
      </c>
      <c r="C1" s="8" t="s">
        <v>23</v>
      </c>
    </row>
    <row r="2" spans="1:3" ht="16.5" x14ac:dyDescent="0.45">
      <c r="A2" s="11" t="s">
        <v>3</v>
      </c>
      <c r="B2" s="20" t="s">
        <v>6</v>
      </c>
      <c r="C2" s="22">
        <v>200</v>
      </c>
    </row>
    <row r="3" spans="1:3" ht="16.5" x14ac:dyDescent="0.45">
      <c r="A3" s="11" t="s">
        <v>4</v>
      </c>
      <c r="B3" s="20" t="s">
        <v>7</v>
      </c>
      <c r="C3" s="23">
        <v>1400</v>
      </c>
    </row>
    <row r="4" spans="1:3" ht="16.5" x14ac:dyDescent="0.45">
      <c r="A4" s="11" t="s">
        <v>8</v>
      </c>
      <c r="B4" s="20" t="s">
        <v>9</v>
      </c>
      <c r="C4" s="32">
        <v>0.439</v>
      </c>
    </row>
    <row r="5" spans="1:3" ht="16.5" x14ac:dyDescent="0.45">
      <c r="A5" s="11" t="s">
        <v>10</v>
      </c>
      <c r="B5" s="20" t="s">
        <v>11</v>
      </c>
      <c r="C5" s="32">
        <v>0.108</v>
      </c>
    </row>
    <row r="6" spans="1:3" ht="16.5" x14ac:dyDescent="0.45">
      <c r="A6" s="11" t="s">
        <v>12</v>
      </c>
      <c r="B6" s="20" t="s">
        <v>14</v>
      </c>
      <c r="C6" s="32">
        <v>0</v>
      </c>
    </row>
    <row r="7" spans="1:3" ht="16.5" x14ac:dyDescent="0.45">
      <c r="A7" s="11" t="s">
        <v>15</v>
      </c>
      <c r="B7" s="20" t="s">
        <v>16</v>
      </c>
      <c r="C7" s="33">
        <v>0.89600000000000002</v>
      </c>
    </row>
    <row r="8" spans="1:3" x14ac:dyDescent="0.35">
      <c r="B8" s="21"/>
    </row>
  </sheetData>
  <sheetProtection sheet="1" objects="1" scenarios="1"/>
  <protectedRanges>
    <protectedRange sqref="C2:C7" name="Parameter Values"/>
  </protectedRange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5D7A-7074-4EE2-81A0-02026B3104AA}">
  <dimension ref="A1:D65"/>
  <sheetViews>
    <sheetView zoomScale="115" zoomScaleNormal="115" workbookViewId="0">
      <pane ySplit="1" topLeftCell="A2" activePane="bottomLeft" state="frozen"/>
      <selection pane="bottomLeft" activeCell="C7" sqref="C7"/>
    </sheetView>
  </sheetViews>
  <sheetFormatPr defaultRowHeight="14.5" x14ac:dyDescent="0.35"/>
  <cols>
    <col min="1" max="1" width="22" bestFit="1" customWidth="1"/>
    <col min="2" max="2" width="20" bestFit="1" customWidth="1"/>
    <col min="3" max="3" width="32.7265625" style="4" bestFit="1" customWidth="1"/>
  </cols>
  <sheetData>
    <row r="1" spans="1:4" ht="16.5" x14ac:dyDescent="0.45">
      <c r="A1" s="8" t="s">
        <v>36</v>
      </c>
      <c r="B1" s="8" t="s">
        <v>24</v>
      </c>
      <c r="C1" s="9" t="s">
        <v>35</v>
      </c>
    </row>
    <row r="2" spans="1:4" ht="16.5" x14ac:dyDescent="0.45">
      <c r="A2" s="11" t="s">
        <v>34</v>
      </c>
      <c r="B2" s="11" t="s">
        <v>42</v>
      </c>
      <c r="C2" s="30">
        <v>2631</v>
      </c>
      <c r="D2" s="36"/>
    </row>
    <row r="3" spans="1:4" ht="16.5" x14ac:dyDescent="0.45">
      <c r="A3" s="11" t="s">
        <v>34</v>
      </c>
      <c r="B3" s="11" t="s">
        <v>26</v>
      </c>
      <c r="C3" s="30">
        <v>2566</v>
      </c>
      <c r="D3" s="36"/>
    </row>
    <row r="4" spans="1:4" ht="16.5" x14ac:dyDescent="0.45">
      <c r="A4" s="11" t="s">
        <v>34</v>
      </c>
      <c r="B4" s="11" t="s">
        <v>27</v>
      </c>
      <c r="C4" s="30">
        <v>2436</v>
      </c>
      <c r="D4" s="36"/>
    </row>
    <row r="5" spans="1:4" ht="16.5" x14ac:dyDescent="0.45">
      <c r="A5" s="11" t="s">
        <v>34</v>
      </c>
      <c r="B5" s="11" t="s">
        <v>28</v>
      </c>
      <c r="C5" s="30">
        <v>3248</v>
      </c>
      <c r="D5" s="36"/>
    </row>
    <row r="6" spans="1:4" ht="16.5" x14ac:dyDescent="0.45">
      <c r="A6" s="11" t="s">
        <v>34</v>
      </c>
      <c r="B6" s="11" t="s">
        <v>29</v>
      </c>
      <c r="C6" s="30">
        <v>3248</v>
      </c>
      <c r="D6" s="36"/>
    </row>
    <row r="7" spans="1:4" ht="16.5" x14ac:dyDescent="0.45">
      <c r="A7" s="11" t="s">
        <v>34</v>
      </c>
      <c r="B7" s="11" t="s">
        <v>30</v>
      </c>
      <c r="C7" s="30">
        <v>2631</v>
      </c>
      <c r="D7" s="36"/>
    </row>
    <row r="8" spans="1:4" ht="16.5" x14ac:dyDescent="0.45">
      <c r="A8" s="11" t="s">
        <v>34</v>
      </c>
      <c r="B8" s="11" t="s">
        <v>31</v>
      </c>
      <c r="C8" s="30">
        <v>2631</v>
      </c>
      <c r="D8" s="36"/>
    </row>
    <row r="9" spans="1:4" ht="16.5" x14ac:dyDescent="0.45">
      <c r="A9" s="11" t="s">
        <v>34</v>
      </c>
      <c r="B9" s="11" t="s">
        <v>32</v>
      </c>
      <c r="C9" s="30">
        <v>2533</v>
      </c>
      <c r="D9" s="36"/>
    </row>
    <row r="10" spans="1:4" ht="16.5" x14ac:dyDescent="0.45">
      <c r="A10" s="11" t="s">
        <v>38</v>
      </c>
      <c r="B10" s="11" t="s">
        <v>42</v>
      </c>
      <c r="C10" s="30">
        <v>2272</v>
      </c>
      <c r="D10" s="36"/>
    </row>
    <row r="11" spans="1:4" ht="16.5" x14ac:dyDescent="0.45">
      <c r="A11" s="11" t="s">
        <v>38</v>
      </c>
      <c r="B11" s="11" t="s">
        <v>26</v>
      </c>
      <c r="C11" s="30">
        <v>2502</v>
      </c>
      <c r="D11" s="36"/>
    </row>
    <row r="12" spans="1:4" ht="16.5" x14ac:dyDescent="0.45">
      <c r="A12" s="11" t="s">
        <v>38</v>
      </c>
      <c r="B12" s="11" t="s">
        <v>27</v>
      </c>
      <c r="C12" s="30">
        <v>2140</v>
      </c>
      <c r="D12" s="36"/>
    </row>
    <row r="13" spans="1:4" ht="16.5" x14ac:dyDescent="0.45">
      <c r="A13" s="11" t="s">
        <v>38</v>
      </c>
      <c r="B13" s="11" t="s">
        <v>28</v>
      </c>
      <c r="C13" s="30">
        <v>3293</v>
      </c>
      <c r="D13" s="36"/>
    </row>
    <row r="14" spans="1:4" ht="16.5" x14ac:dyDescent="0.45">
      <c r="A14" s="11" t="s">
        <v>38</v>
      </c>
      <c r="B14" s="11" t="s">
        <v>29</v>
      </c>
      <c r="C14" s="30">
        <v>3293</v>
      </c>
      <c r="D14" s="36"/>
    </row>
    <row r="15" spans="1:4" ht="16.5" x14ac:dyDescent="0.45">
      <c r="A15" s="11" t="s">
        <v>38</v>
      </c>
      <c r="B15" s="11" t="s">
        <v>30</v>
      </c>
      <c r="C15" s="30">
        <v>2469</v>
      </c>
      <c r="D15" s="36"/>
    </row>
    <row r="16" spans="1:4" ht="16.5" x14ac:dyDescent="0.45">
      <c r="A16" s="11" t="s">
        <v>38</v>
      </c>
      <c r="B16" s="11" t="s">
        <v>31</v>
      </c>
      <c r="C16" s="30">
        <v>2041</v>
      </c>
      <c r="D16" s="36"/>
    </row>
    <row r="17" spans="1:4" ht="16.5" x14ac:dyDescent="0.45">
      <c r="A17" s="11" t="s">
        <v>38</v>
      </c>
      <c r="B17" s="11" t="s">
        <v>32</v>
      </c>
      <c r="C17" s="30">
        <v>2272</v>
      </c>
      <c r="D17" s="36"/>
    </row>
    <row r="18" spans="1:4" ht="16.5" x14ac:dyDescent="0.45">
      <c r="A18" s="11" t="s">
        <v>39</v>
      </c>
      <c r="B18" s="11" t="s">
        <v>42</v>
      </c>
      <c r="C18" s="30">
        <v>2061</v>
      </c>
      <c r="D18" s="36"/>
    </row>
    <row r="19" spans="1:4" ht="16.5" x14ac:dyDescent="0.45">
      <c r="A19" s="11" t="s">
        <v>39</v>
      </c>
      <c r="B19" s="11" t="s">
        <v>26</v>
      </c>
      <c r="C19" s="30">
        <v>2490</v>
      </c>
      <c r="D19" s="36"/>
    </row>
    <row r="20" spans="1:4" ht="16.5" x14ac:dyDescent="0.45">
      <c r="A20" s="11" t="s">
        <v>39</v>
      </c>
      <c r="B20" s="11" t="s">
        <v>27</v>
      </c>
      <c r="C20" s="30">
        <v>2261</v>
      </c>
      <c r="D20" s="36"/>
    </row>
    <row r="21" spans="1:4" ht="16.5" x14ac:dyDescent="0.45">
      <c r="A21" s="11" t="s">
        <v>39</v>
      </c>
      <c r="B21" s="11" t="s">
        <v>28</v>
      </c>
      <c r="C21" s="30">
        <v>2862</v>
      </c>
      <c r="D21" s="36"/>
    </row>
    <row r="22" spans="1:4" ht="16.5" x14ac:dyDescent="0.45">
      <c r="A22" s="11" t="s">
        <v>39</v>
      </c>
      <c r="B22" s="11" t="s">
        <v>29</v>
      </c>
      <c r="C22" s="30">
        <v>2862</v>
      </c>
      <c r="D22" s="36"/>
    </row>
    <row r="23" spans="1:4" ht="16.5" x14ac:dyDescent="0.45">
      <c r="A23" s="11" t="s">
        <v>39</v>
      </c>
      <c r="B23" s="11" t="s">
        <v>30</v>
      </c>
      <c r="C23" s="30">
        <v>1660</v>
      </c>
      <c r="D23" s="36"/>
    </row>
    <row r="24" spans="1:4" ht="16.5" x14ac:dyDescent="0.45">
      <c r="A24" s="11" t="s">
        <v>39</v>
      </c>
      <c r="B24" s="11" t="s">
        <v>31</v>
      </c>
      <c r="C24" s="30">
        <v>2061</v>
      </c>
      <c r="D24" s="36"/>
    </row>
    <row r="25" spans="1:4" ht="16.5" x14ac:dyDescent="0.45">
      <c r="A25" s="11" t="s">
        <v>39</v>
      </c>
      <c r="B25" s="11" t="s">
        <v>32</v>
      </c>
      <c r="C25" s="30">
        <v>2375</v>
      </c>
      <c r="D25" s="36"/>
    </row>
    <row r="26" spans="1:4" ht="16.5" x14ac:dyDescent="0.45">
      <c r="A26" s="11" t="s">
        <v>33</v>
      </c>
      <c r="B26" s="11" t="s">
        <v>42</v>
      </c>
      <c r="C26" s="30">
        <v>1458</v>
      </c>
      <c r="D26" s="36"/>
    </row>
    <row r="27" spans="1:4" ht="16.5" x14ac:dyDescent="0.45">
      <c r="A27" s="11" t="s">
        <v>33</v>
      </c>
      <c r="B27" s="11" t="s">
        <v>26</v>
      </c>
      <c r="C27" s="30">
        <v>2423</v>
      </c>
      <c r="D27" s="36"/>
    </row>
    <row r="28" spans="1:4" ht="16.5" x14ac:dyDescent="0.45">
      <c r="A28" s="11" t="s">
        <v>33</v>
      </c>
      <c r="B28" s="11" t="s">
        <v>27</v>
      </c>
      <c r="C28" s="30">
        <v>1854</v>
      </c>
      <c r="D28" s="36"/>
    </row>
    <row r="29" spans="1:4" ht="16.5" x14ac:dyDescent="0.45">
      <c r="A29" s="11" t="s">
        <v>33</v>
      </c>
      <c r="B29" s="11" t="s">
        <v>28</v>
      </c>
      <c r="C29" s="30">
        <v>2472</v>
      </c>
      <c r="D29" s="36"/>
    </row>
    <row r="30" spans="1:4" ht="16.5" x14ac:dyDescent="0.45">
      <c r="A30" s="11" t="s">
        <v>33</v>
      </c>
      <c r="B30" s="11" t="s">
        <v>29</v>
      </c>
      <c r="C30" s="30">
        <v>2472</v>
      </c>
      <c r="D30" s="36"/>
    </row>
    <row r="31" spans="1:4" ht="16.5" x14ac:dyDescent="0.45">
      <c r="A31" s="11" t="s">
        <v>33</v>
      </c>
      <c r="B31" s="11" t="s">
        <v>30</v>
      </c>
      <c r="C31" s="30">
        <v>1805</v>
      </c>
      <c r="D31" s="36"/>
    </row>
    <row r="32" spans="1:4" ht="16.5" x14ac:dyDescent="0.45">
      <c r="A32" s="11" t="s">
        <v>33</v>
      </c>
      <c r="B32" s="11" t="s">
        <v>31</v>
      </c>
      <c r="C32" s="30">
        <v>1780</v>
      </c>
      <c r="D32" s="36"/>
    </row>
    <row r="33" spans="1:4" ht="16.5" x14ac:dyDescent="0.45">
      <c r="A33" s="11" t="s">
        <v>33</v>
      </c>
      <c r="B33" s="11" t="s">
        <v>32</v>
      </c>
      <c r="C33" s="30">
        <v>2225</v>
      </c>
      <c r="D33" s="36"/>
    </row>
    <row r="34" spans="1:4" ht="16.5" x14ac:dyDescent="0.45">
      <c r="A34" s="11" t="s">
        <v>25</v>
      </c>
      <c r="B34" s="11" t="s">
        <v>42</v>
      </c>
      <c r="C34" s="30">
        <v>873</v>
      </c>
      <c r="D34" s="36"/>
    </row>
    <row r="35" spans="1:4" ht="16.5" x14ac:dyDescent="0.45">
      <c r="A35" s="11" t="s">
        <v>25</v>
      </c>
      <c r="B35" s="11" t="s">
        <v>26</v>
      </c>
      <c r="C35" s="30">
        <v>1747</v>
      </c>
      <c r="D35" s="36"/>
    </row>
    <row r="36" spans="1:4" ht="16.5" x14ac:dyDescent="0.45">
      <c r="A36" s="11" t="s">
        <v>25</v>
      </c>
      <c r="B36" s="11" t="s">
        <v>27</v>
      </c>
      <c r="C36" s="30">
        <v>1223</v>
      </c>
      <c r="D36" s="36"/>
    </row>
    <row r="37" spans="1:4" ht="16.5" x14ac:dyDescent="0.45">
      <c r="A37" s="11" t="s">
        <v>25</v>
      </c>
      <c r="B37" s="11" t="s">
        <v>28</v>
      </c>
      <c r="C37" s="30">
        <v>2496</v>
      </c>
      <c r="D37" s="36"/>
    </row>
    <row r="38" spans="1:4" ht="16.5" x14ac:dyDescent="0.45">
      <c r="A38" s="11" t="s">
        <v>25</v>
      </c>
      <c r="B38" s="11" t="s">
        <v>29</v>
      </c>
      <c r="C38" s="30">
        <v>2496</v>
      </c>
      <c r="D38" s="36"/>
    </row>
    <row r="39" spans="1:4" ht="16.5" x14ac:dyDescent="0.45">
      <c r="A39" s="11" t="s">
        <v>25</v>
      </c>
      <c r="B39" s="11" t="s">
        <v>30</v>
      </c>
      <c r="C39" s="30">
        <v>1697</v>
      </c>
      <c r="D39" s="36"/>
    </row>
    <row r="40" spans="1:4" ht="16.5" x14ac:dyDescent="0.45">
      <c r="A40" s="11" t="s">
        <v>25</v>
      </c>
      <c r="B40" s="11" t="s">
        <v>31</v>
      </c>
      <c r="C40" s="30">
        <v>1547</v>
      </c>
      <c r="D40" s="36"/>
    </row>
    <row r="41" spans="1:4" ht="16.5" x14ac:dyDescent="0.45">
      <c r="A41" s="11" t="s">
        <v>25</v>
      </c>
      <c r="B41" s="11" t="s">
        <v>32</v>
      </c>
      <c r="C41" s="30">
        <v>1373</v>
      </c>
      <c r="D41" s="36"/>
    </row>
    <row r="42" spans="1:4" ht="16.5" x14ac:dyDescent="0.45">
      <c r="A42" s="11" t="s">
        <v>40</v>
      </c>
      <c r="B42" s="11" t="s">
        <v>42</v>
      </c>
      <c r="C42" s="30">
        <v>2072</v>
      </c>
      <c r="D42" s="36"/>
    </row>
    <row r="43" spans="1:4" ht="16.5" x14ac:dyDescent="0.45">
      <c r="A43" s="11" t="s">
        <v>40</v>
      </c>
      <c r="B43" s="11" t="s">
        <v>26</v>
      </c>
      <c r="C43" s="30">
        <v>2361</v>
      </c>
      <c r="D43" s="36"/>
    </row>
    <row r="44" spans="1:4" ht="16.5" x14ac:dyDescent="0.45">
      <c r="A44" s="11" t="s">
        <v>40</v>
      </c>
      <c r="B44" s="11" t="s">
        <v>27</v>
      </c>
      <c r="C44" s="30">
        <v>2205</v>
      </c>
      <c r="D44" s="36"/>
    </row>
    <row r="45" spans="1:4" ht="16.5" x14ac:dyDescent="0.45">
      <c r="A45" s="11" t="s">
        <v>40</v>
      </c>
      <c r="B45" s="11" t="s">
        <v>28</v>
      </c>
      <c r="C45" s="30">
        <v>2450</v>
      </c>
      <c r="D45" s="36"/>
    </row>
    <row r="46" spans="1:4" ht="16.5" x14ac:dyDescent="0.45">
      <c r="A46" s="11" t="s">
        <v>40</v>
      </c>
      <c r="B46" s="11" t="s">
        <v>29</v>
      </c>
      <c r="C46" s="30">
        <v>2450</v>
      </c>
      <c r="D46" s="36"/>
    </row>
    <row r="47" spans="1:4" ht="16.5" x14ac:dyDescent="0.45">
      <c r="A47" s="11" t="s">
        <v>40</v>
      </c>
      <c r="B47" s="11" t="s">
        <v>30</v>
      </c>
      <c r="C47" s="30">
        <v>2228</v>
      </c>
      <c r="D47" s="36"/>
    </row>
    <row r="48" spans="1:4" ht="16.5" x14ac:dyDescent="0.45">
      <c r="A48" s="11" t="s">
        <v>40</v>
      </c>
      <c r="B48" s="11" t="s">
        <v>31</v>
      </c>
      <c r="C48" s="30">
        <v>2228</v>
      </c>
      <c r="D48" s="36"/>
    </row>
    <row r="49" spans="1:4" ht="16.5" x14ac:dyDescent="0.45">
      <c r="A49" s="11" t="s">
        <v>40</v>
      </c>
      <c r="B49" s="11" t="s">
        <v>32</v>
      </c>
      <c r="C49" s="30">
        <v>2228</v>
      </c>
      <c r="D49" s="36"/>
    </row>
    <row r="50" spans="1:4" ht="16.5" x14ac:dyDescent="0.45">
      <c r="A50" s="11" t="s">
        <v>41</v>
      </c>
      <c r="B50" s="11" t="s">
        <v>42</v>
      </c>
      <c r="C50" s="30">
        <v>2272</v>
      </c>
      <c r="D50" s="36"/>
    </row>
    <row r="51" spans="1:4" ht="16.5" x14ac:dyDescent="0.45">
      <c r="A51" s="11" t="s">
        <v>41</v>
      </c>
      <c r="B51" s="11" t="s">
        <v>26</v>
      </c>
      <c r="C51" s="30">
        <v>2502</v>
      </c>
      <c r="D51" s="36"/>
    </row>
    <row r="52" spans="1:4" ht="16.5" x14ac:dyDescent="0.45">
      <c r="A52" s="11" t="s">
        <v>41</v>
      </c>
      <c r="B52" s="11" t="s">
        <v>27</v>
      </c>
      <c r="C52" s="30">
        <v>2140</v>
      </c>
      <c r="D52" s="36"/>
    </row>
    <row r="53" spans="1:4" ht="16.5" x14ac:dyDescent="0.45">
      <c r="A53" s="11" t="s">
        <v>41</v>
      </c>
      <c r="B53" s="11" t="s">
        <v>28</v>
      </c>
      <c r="C53" s="30">
        <v>3293</v>
      </c>
      <c r="D53" s="36"/>
    </row>
    <row r="54" spans="1:4" ht="16.5" x14ac:dyDescent="0.45">
      <c r="A54" s="11" t="s">
        <v>41</v>
      </c>
      <c r="B54" s="11" t="s">
        <v>29</v>
      </c>
      <c r="C54" s="30">
        <v>3293</v>
      </c>
      <c r="D54" s="36"/>
    </row>
    <row r="55" spans="1:4" ht="16.5" x14ac:dyDescent="0.45">
      <c r="A55" s="11" t="s">
        <v>41</v>
      </c>
      <c r="B55" s="11" t="s">
        <v>30</v>
      </c>
      <c r="C55" s="30">
        <v>2469</v>
      </c>
      <c r="D55" s="36"/>
    </row>
    <row r="56" spans="1:4" ht="16.5" x14ac:dyDescent="0.45">
      <c r="A56" s="11" t="s">
        <v>41</v>
      </c>
      <c r="B56" s="11" t="s">
        <v>31</v>
      </c>
      <c r="C56" s="30">
        <v>2041</v>
      </c>
      <c r="D56" s="36"/>
    </row>
    <row r="57" spans="1:4" ht="16.5" x14ac:dyDescent="0.45">
      <c r="A57" s="11" t="s">
        <v>41</v>
      </c>
      <c r="B57" s="11" t="s">
        <v>32</v>
      </c>
      <c r="C57" s="30">
        <v>2272</v>
      </c>
      <c r="D57" s="37"/>
    </row>
    <row r="58" spans="1:4" x14ac:dyDescent="0.35">
      <c r="D58" s="36"/>
    </row>
    <row r="59" spans="1:4" x14ac:dyDescent="0.35">
      <c r="D59" s="36"/>
    </row>
    <row r="60" spans="1:4" x14ac:dyDescent="0.35">
      <c r="D60" s="36"/>
    </row>
    <row r="61" spans="1:4" x14ac:dyDescent="0.35">
      <c r="D61" s="36"/>
    </row>
    <row r="62" spans="1:4" x14ac:dyDescent="0.35">
      <c r="D62" s="36"/>
    </row>
    <row r="63" spans="1:4" x14ac:dyDescent="0.35">
      <c r="D63" s="36"/>
    </row>
    <row r="64" spans="1:4" x14ac:dyDescent="0.35">
      <c r="D64" s="36"/>
    </row>
    <row r="65" spans="4:4" x14ac:dyDescent="0.35">
      <c r="D65" s="3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47BE-2B99-41B6-A098-A78CC24C6ACD}">
  <dimension ref="A1:B21"/>
  <sheetViews>
    <sheetView zoomScale="130" zoomScaleNormal="130" workbookViewId="0">
      <pane ySplit="1" topLeftCell="A2" activePane="bottomLeft" state="frozen"/>
      <selection pane="bottomLeft" activeCell="E21" sqref="E21"/>
    </sheetView>
  </sheetViews>
  <sheetFormatPr defaultRowHeight="14.5" x14ac:dyDescent="0.35"/>
  <cols>
    <col min="1" max="1" width="14.7265625" bestFit="1" customWidth="1"/>
    <col min="2" max="2" width="11.7265625" bestFit="1" customWidth="1"/>
  </cols>
  <sheetData>
    <row r="1" spans="1:2" x14ac:dyDescent="0.35">
      <c r="A1" s="1" t="s">
        <v>0</v>
      </c>
      <c r="B1" s="1" t="s">
        <v>17</v>
      </c>
    </row>
    <row r="2" spans="1:2" x14ac:dyDescent="0.35">
      <c r="A2" s="3">
        <v>1</v>
      </c>
      <c r="B2" s="34">
        <v>3119</v>
      </c>
    </row>
    <row r="3" spans="1:2" x14ac:dyDescent="0.35">
      <c r="A3" s="3">
        <v>2</v>
      </c>
      <c r="B3" s="34">
        <v>4079</v>
      </c>
    </row>
    <row r="4" spans="1:2" x14ac:dyDescent="0.35">
      <c r="A4" s="3">
        <v>3</v>
      </c>
      <c r="B4" s="34">
        <v>5039</v>
      </c>
    </row>
    <row r="5" spans="1:2" x14ac:dyDescent="0.35">
      <c r="A5" s="3">
        <v>4</v>
      </c>
      <c r="B5" s="34">
        <v>5999</v>
      </c>
    </row>
    <row r="6" spans="1:2" x14ac:dyDescent="0.35">
      <c r="A6" s="3">
        <v>5</v>
      </c>
      <c r="B6" s="34">
        <v>6959</v>
      </c>
    </row>
    <row r="7" spans="1:2" x14ac:dyDescent="0.35">
      <c r="A7" s="3">
        <v>6</v>
      </c>
      <c r="B7" s="34">
        <v>7919</v>
      </c>
    </row>
    <row r="8" spans="1:2" x14ac:dyDescent="0.35">
      <c r="A8" s="3">
        <v>7</v>
      </c>
      <c r="B8" s="34">
        <v>8099</v>
      </c>
    </row>
    <row r="9" spans="1:2" x14ac:dyDescent="0.35">
      <c r="A9" s="3">
        <v>8</v>
      </c>
      <c r="B9" s="34">
        <v>8279</v>
      </c>
    </row>
    <row r="10" spans="1:2" x14ac:dyDescent="0.35">
      <c r="A10" s="3">
        <v>9</v>
      </c>
      <c r="B10" s="34">
        <v>8459</v>
      </c>
    </row>
    <row r="11" spans="1:2" x14ac:dyDescent="0.35">
      <c r="A11" s="3">
        <v>10</v>
      </c>
      <c r="B11" s="34">
        <v>8639</v>
      </c>
    </row>
    <row r="12" spans="1:2" x14ac:dyDescent="0.35">
      <c r="A12" s="3">
        <v>11</v>
      </c>
      <c r="B12" s="34">
        <v>8819</v>
      </c>
    </row>
    <row r="13" spans="1:2" x14ac:dyDescent="0.35">
      <c r="A13" s="3">
        <v>12</v>
      </c>
      <c r="B13" s="34">
        <v>8999</v>
      </c>
    </row>
    <row r="14" spans="1:2" x14ac:dyDescent="0.35">
      <c r="A14" s="3">
        <v>13</v>
      </c>
      <c r="B14" s="34">
        <v>9179</v>
      </c>
    </row>
    <row r="15" spans="1:2" x14ac:dyDescent="0.35">
      <c r="A15" s="3">
        <v>14</v>
      </c>
      <c r="B15" s="34">
        <v>9359</v>
      </c>
    </row>
    <row r="16" spans="1:2" x14ac:dyDescent="0.35">
      <c r="A16" s="3">
        <v>15</v>
      </c>
      <c r="B16" s="34">
        <v>9539</v>
      </c>
    </row>
    <row r="17" spans="1:2" x14ac:dyDescent="0.35">
      <c r="A17" s="3">
        <v>16</v>
      </c>
      <c r="B17" s="34">
        <v>9719</v>
      </c>
    </row>
    <row r="18" spans="1:2" x14ac:dyDescent="0.35">
      <c r="A18" s="3">
        <v>17</v>
      </c>
      <c r="B18" s="34">
        <v>9899</v>
      </c>
    </row>
    <row r="19" spans="1:2" x14ac:dyDescent="0.35">
      <c r="A19" s="3">
        <v>18</v>
      </c>
      <c r="B19" s="34">
        <v>10079</v>
      </c>
    </row>
    <row r="20" spans="1:2" x14ac:dyDescent="0.35">
      <c r="A20" s="3">
        <v>19</v>
      </c>
      <c r="B20" s="34">
        <v>10509</v>
      </c>
    </row>
    <row r="21" spans="1:2" x14ac:dyDescent="0.35">
      <c r="A21" s="3">
        <v>20</v>
      </c>
      <c r="B21" s="35">
        <v>11013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97B1-C75A-4D55-989E-7C0C65035CD9}">
  <dimension ref="A1:C102"/>
  <sheetViews>
    <sheetView topLeftCell="A16" workbookViewId="0">
      <selection activeCell="A5" sqref="A5"/>
    </sheetView>
  </sheetViews>
  <sheetFormatPr defaultRowHeight="14.5" x14ac:dyDescent="0.35"/>
  <cols>
    <col min="1" max="1" width="17.453125" style="2" bestFit="1" customWidth="1"/>
    <col min="2" max="2" width="15.54296875" bestFit="1" customWidth="1"/>
    <col min="3" max="3" width="11.453125" bestFit="1" customWidth="1"/>
  </cols>
  <sheetData>
    <row r="1" spans="1:3" x14ac:dyDescent="0.35">
      <c r="A1" s="5" t="s">
        <v>1</v>
      </c>
      <c r="B1" s="1" t="s">
        <v>18</v>
      </c>
      <c r="C1" s="1" t="s">
        <v>13</v>
      </c>
    </row>
    <row r="2" spans="1:3" x14ac:dyDescent="0.35">
      <c r="A2" s="2">
        <v>0</v>
      </c>
      <c r="B2" s="6">
        <f xml:space="preserve"> 'Formula Parameters'!$C$4 - ('Formula Parameters'!$C$4 - 'Formula Parameters'!$C$5) * ((A2 - 'Formula Parameters'!$C$6) / ('Formula Parameters'!$C$7 - 'Formula Parameters'!$C$6))</f>
        <v>0.439</v>
      </c>
      <c r="C2" s="7">
        <f>IF(A2 &gt; 1, 0, IF(A2 &lt;= 'Formula Parameters'!$C$6, 'Formula Parameters'!$C$4, IF(A2 &gt;= 'Formula Parameters'!$C$7, 'Formula Parameters'!$C$5, B2)))</f>
        <v>0.439</v>
      </c>
    </row>
    <row r="3" spans="1:3" x14ac:dyDescent="0.35">
      <c r="A3" s="2">
        <v>0.01</v>
      </c>
      <c r="B3" s="6">
        <f xml:space="preserve"> 'Formula Parameters'!$C$4 - ('Formula Parameters'!$C$4 - 'Formula Parameters'!$C$5) * ((A3 - 'Formula Parameters'!$C$6) / ('Formula Parameters'!$C$7 - 'Formula Parameters'!$C$6))</f>
        <v>0.43530580357142856</v>
      </c>
      <c r="C3" s="7">
        <f>IF(A3 &gt; 1, 0, IF(A3 &lt;= 'Formula Parameters'!$C$6, 'Formula Parameters'!$C$4, IF(A3 &gt;= 'Formula Parameters'!$C$7, 'Formula Parameters'!$C$5, B3)))</f>
        <v>0.43530580357142856</v>
      </c>
    </row>
    <row r="4" spans="1:3" x14ac:dyDescent="0.35">
      <c r="A4" s="2">
        <v>0.02</v>
      </c>
      <c r="B4" s="6">
        <f xml:space="preserve"> 'Formula Parameters'!$C$4 - ('Formula Parameters'!$C$4 - 'Formula Parameters'!$C$5) * ((A4 - 'Formula Parameters'!$C$6) / ('Formula Parameters'!$C$7 - 'Formula Parameters'!$C$6))</f>
        <v>0.43161160714285712</v>
      </c>
      <c r="C4" s="7">
        <f>IF(A4 &gt; 1, 0, IF(A4 &lt;= 'Formula Parameters'!$C$6, 'Formula Parameters'!$C$4, IF(A4 &gt;= 'Formula Parameters'!$C$7, 'Formula Parameters'!$C$5, B4)))</f>
        <v>0.43161160714285712</v>
      </c>
    </row>
    <row r="5" spans="1:3" x14ac:dyDescent="0.35">
      <c r="A5" s="2">
        <v>0.03</v>
      </c>
      <c r="B5" s="6">
        <f xml:space="preserve"> 'Formula Parameters'!$C$4 - ('Formula Parameters'!$C$4 - 'Formula Parameters'!$C$5) * ((A5 - 'Formula Parameters'!$C$6) / ('Formula Parameters'!$C$7 - 'Formula Parameters'!$C$6))</f>
        <v>0.42791741071428574</v>
      </c>
      <c r="C5" s="7">
        <f>IF(A5 &gt; 1, 0, IF(A5 &lt;= 'Formula Parameters'!$C$6, 'Formula Parameters'!$C$4, IF(A5 &gt;= 'Formula Parameters'!$C$7, 'Formula Parameters'!$C$5, B5)))</f>
        <v>0.42791741071428574</v>
      </c>
    </row>
    <row r="6" spans="1:3" x14ac:dyDescent="0.35">
      <c r="A6" s="2">
        <v>0.04</v>
      </c>
      <c r="B6" s="6">
        <f xml:space="preserve"> 'Formula Parameters'!$C$4 - ('Formula Parameters'!$C$4 - 'Formula Parameters'!$C$5) * ((A6 - 'Formula Parameters'!$C$6) / ('Formula Parameters'!$C$7 - 'Formula Parameters'!$C$6))</f>
        <v>0.4242232142857143</v>
      </c>
      <c r="C6" s="7">
        <f>IF(A6 &gt; 1, 0, IF(A6 &lt;= 'Formula Parameters'!$C$6, 'Formula Parameters'!$C$4, IF(A6 &gt;= 'Formula Parameters'!$C$7, 'Formula Parameters'!$C$5, B6)))</f>
        <v>0.4242232142857143</v>
      </c>
    </row>
    <row r="7" spans="1:3" x14ac:dyDescent="0.35">
      <c r="A7" s="2">
        <v>0.05</v>
      </c>
      <c r="B7" s="6">
        <f xml:space="preserve"> 'Formula Parameters'!$C$4 - ('Formula Parameters'!$C$4 - 'Formula Parameters'!$C$5) * ((A7 - 'Formula Parameters'!$C$6) / ('Formula Parameters'!$C$7 - 'Formula Parameters'!$C$6))</f>
        <v>0.42052901785714286</v>
      </c>
      <c r="C7" s="7">
        <f>IF(A7 &gt; 1, 0, IF(A7 &lt;= 'Formula Parameters'!$C$6, 'Formula Parameters'!$C$4, IF(A7 &gt;= 'Formula Parameters'!$C$7, 'Formula Parameters'!$C$5, B7)))</f>
        <v>0.42052901785714286</v>
      </c>
    </row>
    <row r="8" spans="1:3" x14ac:dyDescent="0.35">
      <c r="A8" s="2">
        <v>0.06</v>
      </c>
      <c r="B8" s="6">
        <f xml:space="preserve"> 'Formula Parameters'!$C$4 - ('Formula Parameters'!$C$4 - 'Formula Parameters'!$C$5) * ((A8 - 'Formula Parameters'!$C$6) / ('Formula Parameters'!$C$7 - 'Formula Parameters'!$C$6))</f>
        <v>0.41683482142857142</v>
      </c>
      <c r="C8" s="7">
        <f>IF(A8 &gt; 1, 0, IF(A8 &lt;= 'Formula Parameters'!$C$6, 'Formula Parameters'!$C$4, IF(A8 &gt;= 'Formula Parameters'!$C$7, 'Formula Parameters'!$C$5, B8)))</f>
        <v>0.41683482142857142</v>
      </c>
    </row>
    <row r="9" spans="1:3" x14ac:dyDescent="0.35">
      <c r="A9" s="2">
        <v>7.0000000000000007E-2</v>
      </c>
      <c r="B9" s="6">
        <f xml:space="preserve"> 'Formula Parameters'!$C$4 - ('Formula Parameters'!$C$4 - 'Formula Parameters'!$C$5) * ((A9 - 'Formula Parameters'!$C$6) / ('Formula Parameters'!$C$7 - 'Formula Parameters'!$C$6))</f>
        <v>0.41314062499999998</v>
      </c>
      <c r="C9" s="7">
        <f>IF(A9 &gt; 1, 0, IF(A9 &lt;= 'Formula Parameters'!$C$6, 'Formula Parameters'!$C$4, IF(A9 &gt;= 'Formula Parameters'!$C$7, 'Formula Parameters'!$C$5, B9)))</f>
        <v>0.41314062499999998</v>
      </c>
    </row>
    <row r="10" spans="1:3" x14ac:dyDescent="0.35">
      <c r="A10" s="2">
        <v>0.08</v>
      </c>
      <c r="B10" s="6">
        <f xml:space="preserve"> 'Formula Parameters'!$C$4 - ('Formula Parameters'!$C$4 - 'Formula Parameters'!$C$5) * ((A10 - 'Formula Parameters'!$C$6) / ('Formula Parameters'!$C$7 - 'Formula Parameters'!$C$6))</f>
        <v>0.40944642857142854</v>
      </c>
      <c r="C10" s="7">
        <f>IF(A10 &gt; 1, 0, IF(A10 &lt;= 'Formula Parameters'!$C$6, 'Formula Parameters'!$C$4, IF(A10 &gt;= 'Formula Parameters'!$C$7, 'Formula Parameters'!$C$5, B10)))</f>
        <v>0.40944642857142854</v>
      </c>
    </row>
    <row r="11" spans="1:3" x14ac:dyDescent="0.35">
      <c r="A11" s="2">
        <v>0.09</v>
      </c>
      <c r="B11" s="6">
        <f xml:space="preserve"> 'Formula Parameters'!$C$4 - ('Formula Parameters'!$C$4 - 'Formula Parameters'!$C$5) * ((A11 - 'Formula Parameters'!$C$6) / ('Formula Parameters'!$C$7 - 'Formula Parameters'!$C$6))</f>
        <v>0.40575223214285716</v>
      </c>
      <c r="C11" s="7">
        <f>IF(A11 &gt; 1, 0, IF(A11 &lt;= 'Formula Parameters'!$C$6, 'Formula Parameters'!$C$4, IF(A11 &gt;= 'Formula Parameters'!$C$7, 'Formula Parameters'!$C$5, B11)))</f>
        <v>0.40575223214285716</v>
      </c>
    </row>
    <row r="12" spans="1:3" x14ac:dyDescent="0.35">
      <c r="A12" s="2">
        <v>0.1</v>
      </c>
      <c r="B12" s="6">
        <f xml:space="preserve"> 'Formula Parameters'!$C$4 - ('Formula Parameters'!$C$4 - 'Formula Parameters'!$C$5) * ((A12 - 'Formula Parameters'!$C$6) / ('Formula Parameters'!$C$7 - 'Formula Parameters'!$C$6))</f>
        <v>0.40205803571428572</v>
      </c>
      <c r="C12" s="7">
        <f>IF(A12 &gt; 1, 0, IF(A12 &lt;= 'Formula Parameters'!$C$6, 'Formula Parameters'!$C$4, IF(A12 &gt;= 'Formula Parameters'!$C$7, 'Formula Parameters'!$C$5, B12)))</f>
        <v>0.40205803571428572</v>
      </c>
    </row>
    <row r="13" spans="1:3" x14ac:dyDescent="0.35">
      <c r="A13" s="2">
        <v>0.11</v>
      </c>
      <c r="B13" s="6">
        <f xml:space="preserve"> 'Formula Parameters'!$C$4 - ('Formula Parameters'!$C$4 - 'Formula Parameters'!$C$5) * ((A13 - 'Formula Parameters'!$C$6) / ('Formula Parameters'!$C$7 - 'Formula Parameters'!$C$6))</f>
        <v>0.39836383928571428</v>
      </c>
      <c r="C13" s="7">
        <f>IF(A13 &gt; 1, 0, IF(A13 &lt;= 'Formula Parameters'!$C$6, 'Formula Parameters'!$C$4, IF(A13 &gt;= 'Formula Parameters'!$C$7, 'Formula Parameters'!$C$5, B13)))</f>
        <v>0.39836383928571428</v>
      </c>
    </row>
    <row r="14" spans="1:3" x14ac:dyDescent="0.35">
      <c r="A14" s="2">
        <v>0.12</v>
      </c>
      <c r="B14" s="6">
        <f xml:space="preserve"> 'Formula Parameters'!$C$4 - ('Formula Parameters'!$C$4 - 'Formula Parameters'!$C$5) * ((A14 - 'Formula Parameters'!$C$6) / ('Formula Parameters'!$C$7 - 'Formula Parameters'!$C$6))</f>
        <v>0.39466964285714284</v>
      </c>
      <c r="C14" s="7">
        <f>IF(A14 &gt; 1, 0, IF(A14 &lt;= 'Formula Parameters'!$C$6, 'Formula Parameters'!$C$4, IF(A14 &gt;= 'Formula Parameters'!$C$7, 'Formula Parameters'!$C$5, B14)))</f>
        <v>0.39466964285714284</v>
      </c>
    </row>
    <row r="15" spans="1:3" x14ac:dyDescent="0.35">
      <c r="A15" s="2">
        <v>0.13</v>
      </c>
      <c r="B15" s="6">
        <f xml:space="preserve"> 'Formula Parameters'!$C$4 - ('Formula Parameters'!$C$4 - 'Formula Parameters'!$C$5) * ((A15 - 'Formula Parameters'!$C$6) / ('Formula Parameters'!$C$7 - 'Formula Parameters'!$C$6))</f>
        <v>0.3909754464285714</v>
      </c>
      <c r="C15" s="7">
        <f>IF(A15 &gt; 1, 0, IF(A15 &lt;= 'Formula Parameters'!$C$6, 'Formula Parameters'!$C$4, IF(A15 &gt;= 'Formula Parameters'!$C$7, 'Formula Parameters'!$C$5, B15)))</f>
        <v>0.3909754464285714</v>
      </c>
    </row>
    <row r="16" spans="1:3" x14ac:dyDescent="0.35">
      <c r="A16" s="2">
        <v>0.14000000000000001</v>
      </c>
      <c r="B16" s="6">
        <f xml:space="preserve"> 'Formula Parameters'!$C$4 - ('Formula Parameters'!$C$4 - 'Formula Parameters'!$C$5) * ((A16 - 'Formula Parameters'!$C$6) / ('Formula Parameters'!$C$7 - 'Formula Parameters'!$C$6))</f>
        <v>0.38728125000000002</v>
      </c>
      <c r="C16" s="7">
        <f>IF(A16 &gt; 1, 0, IF(A16 &lt;= 'Formula Parameters'!$C$6, 'Formula Parameters'!$C$4, IF(A16 &gt;= 'Formula Parameters'!$C$7, 'Formula Parameters'!$C$5, B16)))</f>
        <v>0.38728125000000002</v>
      </c>
    </row>
    <row r="17" spans="1:3" x14ac:dyDescent="0.35">
      <c r="A17" s="2">
        <v>0.15</v>
      </c>
      <c r="B17" s="6">
        <f xml:space="preserve"> 'Formula Parameters'!$C$4 - ('Formula Parameters'!$C$4 - 'Formula Parameters'!$C$5) * ((A17 - 'Formula Parameters'!$C$6) / ('Formula Parameters'!$C$7 - 'Formula Parameters'!$C$6))</f>
        <v>0.38358705357142858</v>
      </c>
      <c r="C17" s="7">
        <f>IF(A17 &gt; 1, 0, IF(A17 &lt;= 'Formula Parameters'!$C$6, 'Formula Parameters'!$C$4, IF(A17 &gt;= 'Formula Parameters'!$C$7, 'Formula Parameters'!$C$5, B17)))</f>
        <v>0.38358705357142858</v>
      </c>
    </row>
    <row r="18" spans="1:3" x14ac:dyDescent="0.35">
      <c r="A18" s="2">
        <v>0.16</v>
      </c>
      <c r="B18" s="6">
        <f xml:space="preserve"> 'Formula Parameters'!$C$4 - ('Formula Parameters'!$C$4 - 'Formula Parameters'!$C$5) * ((A18 - 'Formula Parameters'!$C$6) / ('Formula Parameters'!$C$7 - 'Formula Parameters'!$C$6))</f>
        <v>0.37989285714285714</v>
      </c>
      <c r="C18" s="7">
        <f>IF(A18 &gt; 1, 0, IF(A18 &lt;= 'Formula Parameters'!$C$6, 'Formula Parameters'!$C$4, IF(A18 &gt;= 'Formula Parameters'!$C$7, 'Formula Parameters'!$C$5, B18)))</f>
        <v>0.37989285714285714</v>
      </c>
    </row>
    <row r="19" spans="1:3" x14ac:dyDescent="0.35">
      <c r="A19" s="2">
        <v>0.17</v>
      </c>
      <c r="B19" s="6">
        <f xml:space="preserve"> 'Formula Parameters'!$C$4 - ('Formula Parameters'!$C$4 - 'Formula Parameters'!$C$5) * ((A19 - 'Formula Parameters'!$C$6) / ('Formula Parameters'!$C$7 - 'Formula Parameters'!$C$6))</f>
        <v>0.3761986607142857</v>
      </c>
      <c r="C19" s="7">
        <f>IF(A19 &gt; 1, 0, IF(A19 &lt;= 'Formula Parameters'!$C$6, 'Formula Parameters'!$C$4, IF(A19 &gt;= 'Formula Parameters'!$C$7, 'Formula Parameters'!$C$5, B19)))</f>
        <v>0.3761986607142857</v>
      </c>
    </row>
    <row r="20" spans="1:3" x14ac:dyDescent="0.35">
      <c r="A20" s="2">
        <v>0.18</v>
      </c>
      <c r="B20" s="6">
        <f xml:space="preserve"> 'Formula Parameters'!$C$4 - ('Formula Parameters'!$C$4 - 'Formula Parameters'!$C$5) * ((A20 - 'Formula Parameters'!$C$6) / ('Formula Parameters'!$C$7 - 'Formula Parameters'!$C$6))</f>
        <v>0.37250446428571427</v>
      </c>
      <c r="C20" s="7">
        <f>IF(A20 &gt; 1, 0, IF(A20 &lt;= 'Formula Parameters'!$C$6, 'Formula Parameters'!$C$4, IF(A20 &gt;= 'Formula Parameters'!$C$7, 'Formula Parameters'!$C$5, B20)))</f>
        <v>0.37250446428571427</v>
      </c>
    </row>
    <row r="21" spans="1:3" x14ac:dyDescent="0.35">
      <c r="A21" s="2">
        <v>0.19</v>
      </c>
      <c r="B21" s="6">
        <f xml:space="preserve"> 'Formula Parameters'!$C$4 - ('Formula Parameters'!$C$4 - 'Formula Parameters'!$C$5) * ((A21 - 'Formula Parameters'!$C$6) / ('Formula Parameters'!$C$7 - 'Formula Parameters'!$C$6))</f>
        <v>0.36881026785714288</v>
      </c>
      <c r="C21" s="7">
        <f>IF(A21 &gt; 1, 0, IF(A21 &lt;= 'Formula Parameters'!$C$6, 'Formula Parameters'!$C$4, IF(A21 &gt;= 'Formula Parameters'!$C$7, 'Formula Parameters'!$C$5, B21)))</f>
        <v>0.36881026785714288</v>
      </c>
    </row>
    <row r="22" spans="1:3" x14ac:dyDescent="0.35">
      <c r="A22" s="2">
        <v>0.2</v>
      </c>
      <c r="B22" s="6">
        <f xml:space="preserve"> 'Formula Parameters'!$C$4 - ('Formula Parameters'!$C$4 - 'Formula Parameters'!$C$5) * ((A22 - 'Formula Parameters'!$C$6) / ('Formula Parameters'!$C$7 - 'Formula Parameters'!$C$6))</f>
        <v>0.36511607142857144</v>
      </c>
      <c r="C22" s="7">
        <f>IF(A22 &gt; 1, 0, IF(A22 &lt;= 'Formula Parameters'!$C$6, 'Formula Parameters'!$C$4, IF(A22 &gt;= 'Formula Parameters'!$C$7, 'Formula Parameters'!$C$5, B22)))</f>
        <v>0.36511607142857144</v>
      </c>
    </row>
    <row r="23" spans="1:3" x14ac:dyDescent="0.35">
      <c r="A23" s="2">
        <v>0.21</v>
      </c>
      <c r="B23" s="6">
        <f xml:space="preserve"> 'Formula Parameters'!$C$4 - ('Formula Parameters'!$C$4 - 'Formula Parameters'!$C$5) * ((A23 - 'Formula Parameters'!$C$6) / ('Formula Parameters'!$C$7 - 'Formula Parameters'!$C$6))</f>
        <v>0.361421875</v>
      </c>
      <c r="C23" s="7">
        <f>IF(A23 &gt; 1, 0, IF(A23 &lt;= 'Formula Parameters'!$C$6, 'Formula Parameters'!$C$4, IF(A23 &gt;= 'Formula Parameters'!$C$7, 'Formula Parameters'!$C$5, B23)))</f>
        <v>0.361421875</v>
      </c>
    </row>
    <row r="24" spans="1:3" x14ac:dyDescent="0.35">
      <c r="A24" s="2">
        <v>0.22</v>
      </c>
      <c r="B24" s="6">
        <f xml:space="preserve"> 'Formula Parameters'!$C$4 - ('Formula Parameters'!$C$4 - 'Formula Parameters'!$C$5) * ((A24 - 'Formula Parameters'!$C$6) / ('Formula Parameters'!$C$7 - 'Formula Parameters'!$C$6))</f>
        <v>0.35772767857142856</v>
      </c>
      <c r="C24" s="7">
        <f>IF(A24 &gt; 1, 0, IF(A24 &lt;= 'Formula Parameters'!$C$6, 'Formula Parameters'!$C$4, IF(A24 &gt;= 'Formula Parameters'!$C$7, 'Formula Parameters'!$C$5, B24)))</f>
        <v>0.35772767857142856</v>
      </c>
    </row>
    <row r="25" spans="1:3" x14ac:dyDescent="0.35">
      <c r="A25" s="2">
        <v>0.23</v>
      </c>
      <c r="B25" s="6">
        <f xml:space="preserve"> 'Formula Parameters'!$C$4 - ('Formula Parameters'!$C$4 - 'Formula Parameters'!$C$5) * ((A25 - 'Formula Parameters'!$C$6) / ('Formula Parameters'!$C$7 - 'Formula Parameters'!$C$6))</f>
        <v>0.35403348214285713</v>
      </c>
      <c r="C25" s="7">
        <f>IF(A25 &gt; 1, 0, IF(A25 &lt;= 'Formula Parameters'!$C$6, 'Formula Parameters'!$C$4, IF(A25 &gt;= 'Formula Parameters'!$C$7, 'Formula Parameters'!$C$5, B25)))</f>
        <v>0.35403348214285713</v>
      </c>
    </row>
    <row r="26" spans="1:3" x14ac:dyDescent="0.35">
      <c r="A26" s="2">
        <v>0.24</v>
      </c>
      <c r="B26" s="6">
        <f xml:space="preserve"> 'Formula Parameters'!$C$4 - ('Formula Parameters'!$C$4 - 'Formula Parameters'!$C$5) * ((A26 - 'Formula Parameters'!$C$6) / ('Formula Parameters'!$C$7 - 'Formula Parameters'!$C$6))</f>
        <v>0.35033928571428574</v>
      </c>
      <c r="C26" s="7">
        <f>IF(A26 &gt; 1, 0, IF(A26 &lt;= 'Formula Parameters'!$C$6, 'Formula Parameters'!$C$4, IF(A26 &gt;= 'Formula Parameters'!$C$7, 'Formula Parameters'!$C$5, B26)))</f>
        <v>0.35033928571428574</v>
      </c>
    </row>
    <row r="27" spans="1:3" x14ac:dyDescent="0.35">
      <c r="A27" s="2">
        <v>0.25</v>
      </c>
      <c r="B27" s="6">
        <f xml:space="preserve"> 'Formula Parameters'!$C$4 - ('Formula Parameters'!$C$4 - 'Formula Parameters'!$C$5) * ((A27 - 'Formula Parameters'!$C$6) / ('Formula Parameters'!$C$7 - 'Formula Parameters'!$C$6))</f>
        <v>0.34664508928571425</v>
      </c>
      <c r="C27" s="7">
        <f>IF(A27 &gt; 1, 0, IF(A27 &lt;= 'Formula Parameters'!$C$6, 'Formula Parameters'!$C$4, IF(A27 &gt;= 'Formula Parameters'!$C$7, 'Formula Parameters'!$C$5, B27)))</f>
        <v>0.34664508928571425</v>
      </c>
    </row>
    <row r="28" spans="1:3" x14ac:dyDescent="0.35">
      <c r="A28" s="2">
        <v>0.26</v>
      </c>
      <c r="B28" s="6">
        <f xml:space="preserve"> 'Formula Parameters'!$C$4 - ('Formula Parameters'!$C$4 - 'Formula Parameters'!$C$5) * ((A28 - 'Formula Parameters'!$C$6) / ('Formula Parameters'!$C$7 - 'Formula Parameters'!$C$6))</f>
        <v>0.34295089285714286</v>
      </c>
      <c r="C28" s="7">
        <f>IF(A28 &gt; 1, 0, IF(A28 &lt;= 'Formula Parameters'!$C$6, 'Formula Parameters'!$C$4, IF(A28 &gt;= 'Formula Parameters'!$C$7, 'Formula Parameters'!$C$5, B28)))</f>
        <v>0.34295089285714286</v>
      </c>
    </row>
    <row r="29" spans="1:3" x14ac:dyDescent="0.35">
      <c r="A29" s="2">
        <v>0.27</v>
      </c>
      <c r="B29" s="6">
        <f xml:space="preserve"> 'Formula Parameters'!$C$4 - ('Formula Parameters'!$C$4 - 'Formula Parameters'!$C$5) * ((A29 - 'Formula Parameters'!$C$6) / ('Formula Parameters'!$C$7 - 'Formula Parameters'!$C$6))</f>
        <v>0.33925669642857142</v>
      </c>
      <c r="C29" s="7">
        <f>IF(A29 &gt; 1, 0, IF(A29 &lt;= 'Formula Parameters'!$C$6, 'Formula Parameters'!$C$4, IF(A29 &gt;= 'Formula Parameters'!$C$7, 'Formula Parameters'!$C$5, B29)))</f>
        <v>0.33925669642857142</v>
      </c>
    </row>
    <row r="30" spans="1:3" x14ac:dyDescent="0.35">
      <c r="A30" s="2">
        <v>0.28000000000000003</v>
      </c>
      <c r="B30" s="6">
        <f xml:space="preserve"> 'Formula Parameters'!$C$4 - ('Formula Parameters'!$C$4 - 'Formula Parameters'!$C$5) * ((A30 - 'Formula Parameters'!$C$6) / ('Formula Parameters'!$C$7 - 'Formula Parameters'!$C$6))</f>
        <v>0.33556249999999999</v>
      </c>
      <c r="C30" s="7">
        <f>IF(A30 &gt; 1, 0, IF(A30 &lt;= 'Formula Parameters'!$C$6, 'Formula Parameters'!$C$4, IF(A30 &gt;= 'Formula Parameters'!$C$7, 'Formula Parameters'!$C$5, B30)))</f>
        <v>0.33556249999999999</v>
      </c>
    </row>
    <row r="31" spans="1:3" x14ac:dyDescent="0.35">
      <c r="A31" s="2">
        <v>0.28999999999999998</v>
      </c>
      <c r="B31" s="6">
        <f xml:space="preserve"> 'Formula Parameters'!$C$4 - ('Formula Parameters'!$C$4 - 'Formula Parameters'!$C$5) * ((A31 - 'Formula Parameters'!$C$6) / ('Formula Parameters'!$C$7 - 'Formula Parameters'!$C$6))</f>
        <v>0.3318683035714286</v>
      </c>
      <c r="C31" s="7">
        <f>IF(A31 &gt; 1, 0, IF(A31 &lt;= 'Formula Parameters'!$C$6, 'Formula Parameters'!$C$4, IF(A31 &gt;= 'Formula Parameters'!$C$7, 'Formula Parameters'!$C$5, B31)))</f>
        <v>0.3318683035714286</v>
      </c>
    </row>
    <row r="32" spans="1:3" x14ac:dyDescent="0.35">
      <c r="A32" s="2">
        <v>0.3</v>
      </c>
      <c r="B32" s="6">
        <f xml:space="preserve"> 'Formula Parameters'!$C$4 - ('Formula Parameters'!$C$4 - 'Formula Parameters'!$C$5) * ((A32 - 'Formula Parameters'!$C$6) / ('Formula Parameters'!$C$7 - 'Formula Parameters'!$C$6))</f>
        <v>0.32817410714285716</v>
      </c>
      <c r="C32" s="7">
        <f>IF(A32 &gt; 1, 0, IF(A32 &lt;= 'Formula Parameters'!$C$6, 'Formula Parameters'!$C$4, IF(A32 &gt;= 'Formula Parameters'!$C$7, 'Formula Parameters'!$C$5, B32)))</f>
        <v>0.32817410714285716</v>
      </c>
    </row>
    <row r="33" spans="1:3" x14ac:dyDescent="0.35">
      <c r="A33" s="2">
        <v>0.31</v>
      </c>
      <c r="B33" s="6">
        <f xml:space="preserve"> 'Formula Parameters'!$C$4 - ('Formula Parameters'!$C$4 - 'Formula Parameters'!$C$5) * ((A33 - 'Formula Parameters'!$C$6) / ('Formula Parameters'!$C$7 - 'Formula Parameters'!$C$6))</f>
        <v>0.32447991071428572</v>
      </c>
      <c r="C33" s="7">
        <f>IF(A33 &gt; 1, 0, IF(A33 &lt;= 'Formula Parameters'!$C$6, 'Formula Parameters'!$C$4, IF(A33 &gt;= 'Formula Parameters'!$C$7, 'Formula Parameters'!$C$5, B33)))</f>
        <v>0.32447991071428572</v>
      </c>
    </row>
    <row r="34" spans="1:3" x14ac:dyDescent="0.35">
      <c r="A34" s="2">
        <v>0.32</v>
      </c>
      <c r="B34" s="6">
        <f xml:space="preserve"> 'Formula Parameters'!$C$4 - ('Formula Parameters'!$C$4 - 'Formula Parameters'!$C$5) * ((A34 - 'Formula Parameters'!$C$6) / ('Formula Parameters'!$C$7 - 'Formula Parameters'!$C$6))</f>
        <v>0.32078571428571429</v>
      </c>
      <c r="C34" s="7">
        <f>IF(A34 &gt; 1, 0, IF(A34 &lt;= 'Formula Parameters'!$C$6, 'Formula Parameters'!$C$4, IF(A34 &gt;= 'Formula Parameters'!$C$7, 'Formula Parameters'!$C$5, B34)))</f>
        <v>0.32078571428571429</v>
      </c>
    </row>
    <row r="35" spans="1:3" x14ac:dyDescent="0.35">
      <c r="A35" s="2">
        <v>0.33</v>
      </c>
      <c r="B35" s="6">
        <f xml:space="preserve"> 'Formula Parameters'!$C$4 - ('Formula Parameters'!$C$4 - 'Formula Parameters'!$C$5) * ((A35 - 'Formula Parameters'!$C$6) / ('Formula Parameters'!$C$7 - 'Formula Parameters'!$C$6))</f>
        <v>0.31709151785714285</v>
      </c>
      <c r="C35" s="7">
        <f>IF(A35 &gt; 1, 0, IF(A35 &lt;= 'Formula Parameters'!$C$6, 'Formula Parameters'!$C$4, IF(A35 &gt;= 'Formula Parameters'!$C$7, 'Formula Parameters'!$C$5, B35)))</f>
        <v>0.31709151785714285</v>
      </c>
    </row>
    <row r="36" spans="1:3" x14ac:dyDescent="0.35">
      <c r="A36" s="2">
        <v>0.34</v>
      </c>
      <c r="B36" s="6">
        <f xml:space="preserve"> 'Formula Parameters'!$C$4 - ('Formula Parameters'!$C$4 - 'Formula Parameters'!$C$5) * ((A36 - 'Formula Parameters'!$C$6) / ('Formula Parameters'!$C$7 - 'Formula Parameters'!$C$6))</f>
        <v>0.31339732142857141</v>
      </c>
      <c r="C36" s="7">
        <f>IF(A36 &gt; 1, 0, IF(A36 &lt;= 'Formula Parameters'!$C$6, 'Formula Parameters'!$C$4, IF(A36 &gt;= 'Formula Parameters'!$C$7, 'Formula Parameters'!$C$5, B36)))</f>
        <v>0.31339732142857141</v>
      </c>
    </row>
    <row r="37" spans="1:3" x14ac:dyDescent="0.35">
      <c r="A37" s="2">
        <v>0.35</v>
      </c>
      <c r="B37" s="6">
        <f xml:space="preserve"> 'Formula Parameters'!$C$4 - ('Formula Parameters'!$C$4 - 'Formula Parameters'!$C$5) * ((A37 - 'Formula Parameters'!$C$6) / ('Formula Parameters'!$C$7 - 'Formula Parameters'!$C$6))</f>
        <v>0.30970312500000002</v>
      </c>
      <c r="C37" s="7">
        <f>IF(A37 &gt; 1, 0, IF(A37 &lt;= 'Formula Parameters'!$C$6, 'Formula Parameters'!$C$4, IF(A37 &gt;= 'Formula Parameters'!$C$7, 'Formula Parameters'!$C$5, B37)))</f>
        <v>0.30970312500000002</v>
      </c>
    </row>
    <row r="38" spans="1:3" x14ac:dyDescent="0.35">
      <c r="A38" s="2">
        <v>0.36</v>
      </c>
      <c r="B38" s="6">
        <f xml:space="preserve"> 'Formula Parameters'!$C$4 - ('Formula Parameters'!$C$4 - 'Formula Parameters'!$C$5) * ((A38 - 'Formula Parameters'!$C$6) / ('Formula Parameters'!$C$7 - 'Formula Parameters'!$C$6))</f>
        <v>0.30600892857142858</v>
      </c>
      <c r="C38" s="7">
        <f>IF(A38 &gt; 1, 0, IF(A38 &lt;= 'Formula Parameters'!$C$6, 'Formula Parameters'!$C$4, IF(A38 &gt;= 'Formula Parameters'!$C$7, 'Formula Parameters'!$C$5, B38)))</f>
        <v>0.30600892857142858</v>
      </c>
    </row>
    <row r="39" spans="1:3" x14ac:dyDescent="0.35">
      <c r="A39" s="2">
        <v>0.37</v>
      </c>
      <c r="B39" s="6">
        <f xml:space="preserve"> 'Formula Parameters'!$C$4 - ('Formula Parameters'!$C$4 - 'Formula Parameters'!$C$5) * ((A39 - 'Formula Parameters'!$C$6) / ('Formula Parameters'!$C$7 - 'Formula Parameters'!$C$6))</f>
        <v>0.30231473214285715</v>
      </c>
      <c r="C39" s="7">
        <f>IF(A39 &gt; 1, 0, IF(A39 &lt;= 'Formula Parameters'!$C$6, 'Formula Parameters'!$C$4, IF(A39 &gt;= 'Formula Parameters'!$C$7, 'Formula Parameters'!$C$5, B39)))</f>
        <v>0.30231473214285715</v>
      </c>
    </row>
    <row r="40" spans="1:3" x14ac:dyDescent="0.35">
      <c r="A40" s="2">
        <v>0.38</v>
      </c>
      <c r="B40" s="6">
        <f xml:space="preserve"> 'Formula Parameters'!$C$4 - ('Formula Parameters'!$C$4 - 'Formula Parameters'!$C$5) * ((A40 - 'Formula Parameters'!$C$6) / ('Formula Parameters'!$C$7 - 'Formula Parameters'!$C$6))</f>
        <v>0.29862053571428571</v>
      </c>
      <c r="C40" s="7">
        <f>IF(A40 &gt; 1, 0, IF(A40 &lt;= 'Formula Parameters'!$C$6, 'Formula Parameters'!$C$4, IF(A40 &gt;= 'Formula Parameters'!$C$7, 'Formula Parameters'!$C$5, B40)))</f>
        <v>0.29862053571428571</v>
      </c>
    </row>
    <row r="41" spans="1:3" x14ac:dyDescent="0.35">
      <c r="A41" s="2">
        <v>0.39</v>
      </c>
      <c r="B41" s="6">
        <f xml:space="preserve"> 'Formula Parameters'!$C$4 - ('Formula Parameters'!$C$4 - 'Formula Parameters'!$C$5) * ((A41 - 'Formula Parameters'!$C$6) / ('Formula Parameters'!$C$7 - 'Formula Parameters'!$C$6))</f>
        <v>0.29492633928571427</v>
      </c>
      <c r="C41" s="7">
        <f>IF(A41 &gt; 1, 0, IF(A41 &lt;= 'Formula Parameters'!$C$6, 'Formula Parameters'!$C$4, IF(A41 &gt;= 'Formula Parameters'!$C$7, 'Formula Parameters'!$C$5, B41)))</f>
        <v>0.29492633928571427</v>
      </c>
    </row>
    <row r="42" spans="1:3" x14ac:dyDescent="0.35">
      <c r="A42" s="2">
        <v>0.4</v>
      </c>
      <c r="B42" s="6">
        <f xml:space="preserve"> 'Formula Parameters'!$C$4 - ('Formula Parameters'!$C$4 - 'Formula Parameters'!$C$5) * ((A42 - 'Formula Parameters'!$C$6) / ('Formula Parameters'!$C$7 - 'Formula Parameters'!$C$6))</f>
        <v>0.29123214285714283</v>
      </c>
      <c r="C42" s="7">
        <f>IF(A42 &gt; 1, 0, IF(A42 &lt;= 'Formula Parameters'!$C$6, 'Formula Parameters'!$C$4, IF(A42 &gt;= 'Formula Parameters'!$C$7, 'Formula Parameters'!$C$5, B42)))</f>
        <v>0.29123214285714283</v>
      </c>
    </row>
    <row r="43" spans="1:3" x14ac:dyDescent="0.35">
      <c r="A43" s="2">
        <v>0.41</v>
      </c>
      <c r="B43" s="6">
        <f xml:space="preserve"> 'Formula Parameters'!$C$4 - ('Formula Parameters'!$C$4 - 'Formula Parameters'!$C$5) * ((A43 - 'Formula Parameters'!$C$6) / ('Formula Parameters'!$C$7 - 'Formula Parameters'!$C$6))</f>
        <v>0.28753794642857144</v>
      </c>
      <c r="C43" s="7">
        <f>IF(A43 &gt; 1, 0, IF(A43 &lt;= 'Formula Parameters'!$C$6, 'Formula Parameters'!$C$4, IF(A43 &gt;= 'Formula Parameters'!$C$7, 'Formula Parameters'!$C$5, B43)))</f>
        <v>0.28753794642857144</v>
      </c>
    </row>
    <row r="44" spans="1:3" x14ac:dyDescent="0.35">
      <c r="A44" s="2">
        <v>0.42</v>
      </c>
      <c r="B44" s="6">
        <f xml:space="preserve"> 'Formula Parameters'!$C$4 - ('Formula Parameters'!$C$4 - 'Formula Parameters'!$C$5) * ((A44 - 'Formula Parameters'!$C$6) / ('Formula Parameters'!$C$7 - 'Formula Parameters'!$C$6))</f>
        <v>0.28384375000000001</v>
      </c>
      <c r="C44" s="7">
        <f>IF(A44 &gt; 1, 0, IF(A44 &lt;= 'Formula Parameters'!$C$6, 'Formula Parameters'!$C$4, IF(A44 &gt;= 'Formula Parameters'!$C$7, 'Formula Parameters'!$C$5, B44)))</f>
        <v>0.28384375000000001</v>
      </c>
    </row>
    <row r="45" spans="1:3" x14ac:dyDescent="0.35">
      <c r="A45" s="2">
        <v>0.43</v>
      </c>
      <c r="B45" s="6">
        <f xml:space="preserve"> 'Formula Parameters'!$C$4 - ('Formula Parameters'!$C$4 - 'Formula Parameters'!$C$5) * ((A45 - 'Formula Parameters'!$C$6) / ('Formula Parameters'!$C$7 - 'Formula Parameters'!$C$6))</f>
        <v>0.28014955357142857</v>
      </c>
      <c r="C45" s="7">
        <f>IF(A45 &gt; 1, 0, IF(A45 &lt;= 'Formula Parameters'!$C$6, 'Formula Parameters'!$C$4, IF(A45 &gt;= 'Formula Parameters'!$C$7, 'Formula Parameters'!$C$5, B45)))</f>
        <v>0.28014955357142857</v>
      </c>
    </row>
    <row r="46" spans="1:3" x14ac:dyDescent="0.35">
      <c r="A46" s="2">
        <v>0.44</v>
      </c>
      <c r="B46" s="6">
        <f xml:space="preserve"> 'Formula Parameters'!$C$4 - ('Formula Parameters'!$C$4 - 'Formula Parameters'!$C$5) * ((A46 - 'Formula Parameters'!$C$6) / ('Formula Parameters'!$C$7 - 'Formula Parameters'!$C$6))</f>
        <v>0.27645535714285718</v>
      </c>
      <c r="C46" s="7">
        <f>IF(A46 &gt; 1, 0, IF(A46 &lt;= 'Formula Parameters'!$C$6, 'Formula Parameters'!$C$4, IF(A46 &gt;= 'Formula Parameters'!$C$7, 'Formula Parameters'!$C$5, B46)))</f>
        <v>0.27645535714285718</v>
      </c>
    </row>
    <row r="47" spans="1:3" x14ac:dyDescent="0.35">
      <c r="A47" s="2">
        <v>0.45</v>
      </c>
      <c r="B47" s="6">
        <f xml:space="preserve"> 'Formula Parameters'!$C$4 - ('Formula Parameters'!$C$4 - 'Formula Parameters'!$C$5) * ((A47 - 'Formula Parameters'!$C$6) / ('Formula Parameters'!$C$7 - 'Formula Parameters'!$C$6))</f>
        <v>0.27276116071428569</v>
      </c>
      <c r="C47" s="7">
        <f>IF(A47 &gt; 1, 0, IF(A47 &lt;= 'Formula Parameters'!$C$6, 'Formula Parameters'!$C$4, IF(A47 &gt;= 'Formula Parameters'!$C$7, 'Formula Parameters'!$C$5, B47)))</f>
        <v>0.27276116071428569</v>
      </c>
    </row>
    <row r="48" spans="1:3" x14ac:dyDescent="0.35">
      <c r="A48" s="2">
        <v>0.46</v>
      </c>
      <c r="B48" s="6">
        <f xml:space="preserve"> 'Formula Parameters'!$C$4 - ('Formula Parameters'!$C$4 - 'Formula Parameters'!$C$5) * ((A48 - 'Formula Parameters'!$C$6) / ('Formula Parameters'!$C$7 - 'Formula Parameters'!$C$6))</f>
        <v>0.26906696428571425</v>
      </c>
      <c r="C48" s="7">
        <f>IF(A48 &gt; 1, 0, IF(A48 &lt;= 'Formula Parameters'!$C$6, 'Formula Parameters'!$C$4, IF(A48 &gt;= 'Formula Parameters'!$C$7, 'Formula Parameters'!$C$5, B48)))</f>
        <v>0.26906696428571425</v>
      </c>
    </row>
    <row r="49" spans="1:3" x14ac:dyDescent="0.35">
      <c r="A49" s="2">
        <v>0.47</v>
      </c>
      <c r="B49" s="6">
        <f xml:space="preserve"> 'Formula Parameters'!$C$4 - ('Formula Parameters'!$C$4 - 'Formula Parameters'!$C$5) * ((A49 - 'Formula Parameters'!$C$6) / ('Formula Parameters'!$C$7 - 'Formula Parameters'!$C$6))</f>
        <v>0.26537276785714287</v>
      </c>
      <c r="C49" s="7">
        <f>IF(A49 &gt; 1, 0, IF(A49 &lt;= 'Formula Parameters'!$C$6, 'Formula Parameters'!$C$4, IF(A49 &gt;= 'Formula Parameters'!$C$7, 'Formula Parameters'!$C$5, B49)))</f>
        <v>0.26537276785714287</v>
      </c>
    </row>
    <row r="50" spans="1:3" x14ac:dyDescent="0.35">
      <c r="A50" s="2">
        <v>0.48</v>
      </c>
      <c r="B50" s="6">
        <f xml:space="preserve"> 'Formula Parameters'!$C$4 - ('Formula Parameters'!$C$4 - 'Formula Parameters'!$C$5) * ((A50 - 'Formula Parameters'!$C$6) / ('Formula Parameters'!$C$7 - 'Formula Parameters'!$C$6))</f>
        <v>0.26167857142857143</v>
      </c>
      <c r="C50" s="7">
        <f>IF(A50 &gt; 1, 0, IF(A50 &lt;= 'Formula Parameters'!$C$6, 'Formula Parameters'!$C$4, IF(A50 &gt;= 'Formula Parameters'!$C$7, 'Formula Parameters'!$C$5, B50)))</f>
        <v>0.26167857142857143</v>
      </c>
    </row>
    <row r="51" spans="1:3" x14ac:dyDescent="0.35">
      <c r="A51" s="2">
        <v>0.49</v>
      </c>
      <c r="B51" s="6">
        <f xml:space="preserve"> 'Formula Parameters'!$C$4 - ('Formula Parameters'!$C$4 - 'Formula Parameters'!$C$5) * ((A51 - 'Formula Parameters'!$C$6) / ('Formula Parameters'!$C$7 - 'Formula Parameters'!$C$6))</f>
        <v>0.25798437499999999</v>
      </c>
      <c r="C51" s="7">
        <f>IF(A51 &gt; 1, 0, IF(A51 &lt;= 'Formula Parameters'!$C$6, 'Formula Parameters'!$C$4, IF(A51 &gt;= 'Formula Parameters'!$C$7, 'Formula Parameters'!$C$5, B51)))</f>
        <v>0.25798437499999999</v>
      </c>
    </row>
    <row r="52" spans="1:3" x14ac:dyDescent="0.35">
      <c r="A52" s="2">
        <v>0.5</v>
      </c>
      <c r="B52" s="6">
        <f xml:space="preserve"> 'Formula Parameters'!$C$4 - ('Formula Parameters'!$C$4 - 'Formula Parameters'!$C$5) * ((A52 - 'Formula Parameters'!$C$6) / ('Formula Parameters'!$C$7 - 'Formula Parameters'!$C$6))</f>
        <v>0.25429017857142855</v>
      </c>
      <c r="C52" s="7">
        <f>IF(A52 &gt; 1, 0, IF(A52 &lt;= 'Formula Parameters'!$C$6, 'Formula Parameters'!$C$4, IF(A52 &gt;= 'Formula Parameters'!$C$7, 'Formula Parameters'!$C$5, B52)))</f>
        <v>0.25429017857142855</v>
      </c>
    </row>
    <row r="53" spans="1:3" x14ac:dyDescent="0.35">
      <c r="A53" s="2">
        <v>0.51</v>
      </c>
      <c r="B53" s="6">
        <f xml:space="preserve"> 'Formula Parameters'!$C$4 - ('Formula Parameters'!$C$4 - 'Formula Parameters'!$C$5) * ((A53 - 'Formula Parameters'!$C$6) / ('Formula Parameters'!$C$7 - 'Formula Parameters'!$C$6))</f>
        <v>0.25059598214285717</v>
      </c>
      <c r="C53" s="7">
        <f>IF(A53 &gt; 1, 0, IF(A53 &lt;= 'Formula Parameters'!$C$6, 'Formula Parameters'!$C$4, IF(A53 &gt;= 'Formula Parameters'!$C$7, 'Formula Parameters'!$C$5, B53)))</f>
        <v>0.25059598214285717</v>
      </c>
    </row>
    <row r="54" spans="1:3" x14ac:dyDescent="0.35">
      <c r="A54" s="2">
        <v>0.52</v>
      </c>
      <c r="B54" s="6">
        <f xml:space="preserve"> 'Formula Parameters'!$C$4 - ('Formula Parameters'!$C$4 - 'Formula Parameters'!$C$5) * ((A54 - 'Formula Parameters'!$C$6) / ('Formula Parameters'!$C$7 - 'Formula Parameters'!$C$6))</f>
        <v>0.2469017857142857</v>
      </c>
      <c r="C54" s="7">
        <f>IF(A54 &gt; 1, 0, IF(A54 &lt;= 'Formula Parameters'!$C$6, 'Formula Parameters'!$C$4, IF(A54 &gt;= 'Formula Parameters'!$C$7, 'Formula Parameters'!$C$5, B54)))</f>
        <v>0.2469017857142857</v>
      </c>
    </row>
    <row r="55" spans="1:3" x14ac:dyDescent="0.35">
      <c r="A55" s="2">
        <v>0.53</v>
      </c>
      <c r="B55" s="6">
        <f xml:space="preserve"> 'Formula Parameters'!$C$4 - ('Formula Parameters'!$C$4 - 'Formula Parameters'!$C$5) * ((A55 - 'Formula Parameters'!$C$6) / ('Formula Parameters'!$C$7 - 'Formula Parameters'!$C$6))</f>
        <v>0.24320758928571426</v>
      </c>
      <c r="C55" s="7">
        <f>IF(A55 &gt; 1, 0, IF(A55 &lt;= 'Formula Parameters'!$C$6, 'Formula Parameters'!$C$4, IF(A55 &gt;= 'Formula Parameters'!$C$7, 'Formula Parameters'!$C$5, B55)))</f>
        <v>0.24320758928571426</v>
      </c>
    </row>
    <row r="56" spans="1:3" x14ac:dyDescent="0.35">
      <c r="A56" s="2">
        <v>0.54</v>
      </c>
      <c r="B56" s="6">
        <f xml:space="preserve"> 'Formula Parameters'!$C$4 - ('Formula Parameters'!$C$4 - 'Formula Parameters'!$C$5) * ((A56 - 'Formula Parameters'!$C$6) / ('Formula Parameters'!$C$7 - 'Formula Parameters'!$C$6))</f>
        <v>0.23951339285714282</v>
      </c>
      <c r="C56" s="7">
        <f>IF(A56 &gt; 1, 0, IF(A56 &lt;= 'Formula Parameters'!$C$6, 'Formula Parameters'!$C$4, IF(A56 &gt;= 'Formula Parameters'!$C$7, 'Formula Parameters'!$C$5, B56)))</f>
        <v>0.23951339285714282</v>
      </c>
    </row>
    <row r="57" spans="1:3" x14ac:dyDescent="0.35">
      <c r="A57" s="2">
        <v>0.55000000000000004</v>
      </c>
      <c r="B57" s="6">
        <f xml:space="preserve"> 'Formula Parameters'!$C$4 - ('Formula Parameters'!$C$4 - 'Formula Parameters'!$C$5) * ((A57 - 'Formula Parameters'!$C$6) / ('Formula Parameters'!$C$7 - 'Formula Parameters'!$C$6))</f>
        <v>0.23581919642857144</v>
      </c>
      <c r="C57" s="7">
        <f>IF(A57 &gt; 1, 0, IF(A57 &lt;= 'Formula Parameters'!$C$6, 'Formula Parameters'!$C$4, IF(A57 &gt;= 'Formula Parameters'!$C$7, 'Formula Parameters'!$C$5, B57)))</f>
        <v>0.23581919642857144</v>
      </c>
    </row>
    <row r="58" spans="1:3" x14ac:dyDescent="0.35">
      <c r="A58" s="2">
        <v>0.56000000000000005</v>
      </c>
      <c r="B58" s="6">
        <f xml:space="preserve"> 'Formula Parameters'!$C$4 - ('Formula Parameters'!$C$4 - 'Formula Parameters'!$C$5) * ((A58 - 'Formula Parameters'!$C$6) / ('Formula Parameters'!$C$7 - 'Formula Parameters'!$C$6))</f>
        <v>0.232125</v>
      </c>
      <c r="C58" s="7">
        <f>IF(A58 &gt; 1, 0, IF(A58 &lt;= 'Formula Parameters'!$C$6, 'Formula Parameters'!$C$4, IF(A58 &gt;= 'Formula Parameters'!$C$7, 'Formula Parameters'!$C$5, B58)))</f>
        <v>0.232125</v>
      </c>
    </row>
    <row r="59" spans="1:3" x14ac:dyDescent="0.35">
      <c r="A59" s="2">
        <v>0.56999999999999995</v>
      </c>
      <c r="B59" s="6">
        <f xml:space="preserve"> 'Formula Parameters'!$C$4 - ('Formula Parameters'!$C$4 - 'Formula Parameters'!$C$5) * ((A59 - 'Formula Parameters'!$C$6) / ('Formula Parameters'!$C$7 - 'Formula Parameters'!$C$6))</f>
        <v>0.22843080357142859</v>
      </c>
      <c r="C59" s="7">
        <f>IF(A59 &gt; 1, 0, IF(A59 &lt;= 'Formula Parameters'!$C$6, 'Formula Parameters'!$C$4, IF(A59 &gt;= 'Formula Parameters'!$C$7, 'Formula Parameters'!$C$5, B59)))</f>
        <v>0.22843080357142859</v>
      </c>
    </row>
    <row r="60" spans="1:3" x14ac:dyDescent="0.35">
      <c r="A60" s="2">
        <v>0.57999999999999996</v>
      </c>
      <c r="B60" s="6">
        <f xml:space="preserve"> 'Formula Parameters'!$C$4 - ('Formula Parameters'!$C$4 - 'Formula Parameters'!$C$5) * ((A60 - 'Formula Parameters'!$C$6) / ('Formula Parameters'!$C$7 - 'Formula Parameters'!$C$6))</f>
        <v>0.22473660714285715</v>
      </c>
      <c r="C60" s="7">
        <f>IF(A60 &gt; 1, 0, IF(A60 &lt;= 'Formula Parameters'!$C$6, 'Formula Parameters'!$C$4, IF(A60 &gt;= 'Formula Parameters'!$C$7, 'Formula Parameters'!$C$5, B60)))</f>
        <v>0.22473660714285715</v>
      </c>
    </row>
    <row r="61" spans="1:3" x14ac:dyDescent="0.35">
      <c r="A61" s="2">
        <v>0.59</v>
      </c>
      <c r="B61" s="6">
        <f xml:space="preserve"> 'Formula Parameters'!$C$4 - ('Formula Parameters'!$C$4 - 'Formula Parameters'!$C$5) * ((A61 - 'Formula Parameters'!$C$6) / ('Formula Parameters'!$C$7 - 'Formula Parameters'!$C$6))</f>
        <v>0.22104241071428574</v>
      </c>
      <c r="C61" s="7">
        <f>IF(A61 &gt; 1, 0, IF(A61 &lt;= 'Formula Parameters'!$C$6, 'Formula Parameters'!$C$4, IF(A61 &gt;= 'Formula Parameters'!$C$7, 'Formula Parameters'!$C$5, B61)))</f>
        <v>0.22104241071428574</v>
      </c>
    </row>
    <row r="62" spans="1:3" x14ac:dyDescent="0.35">
      <c r="A62" s="2">
        <v>0.6</v>
      </c>
      <c r="B62" s="6">
        <f xml:space="preserve"> 'Formula Parameters'!$C$4 - ('Formula Parameters'!$C$4 - 'Formula Parameters'!$C$5) * ((A62 - 'Formula Parameters'!$C$6) / ('Formula Parameters'!$C$7 - 'Formula Parameters'!$C$6))</f>
        <v>0.2173482142857143</v>
      </c>
      <c r="C62" s="7">
        <f>IF(A62 &gt; 1, 0, IF(A62 &lt;= 'Formula Parameters'!$C$6, 'Formula Parameters'!$C$4, IF(A62 &gt;= 'Formula Parameters'!$C$7, 'Formula Parameters'!$C$5, B62)))</f>
        <v>0.2173482142857143</v>
      </c>
    </row>
    <row r="63" spans="1:3" x14ac:dyDescent="0.35">
      <c r="A63" s="2">
        <v>0.61</v>
      </c>
      <c r="B63" s="6">
        <f xml:space="preserve"> 'Formula Parameters'!$C$4 - ('Formula Parameters'!$C$4 - 'Formula Parameters'!$C$5) * ((A63 - 'Formula Parameters'!$C$6) / ('Formula Parameters'!$C$7 - 'Formula Parameters'!$C$6))</f>
        <v>0.21365401785714286</v>
      </c>
      <c r="C63" s="7">
        <f>IF(A63 &gt; 1, 0, IF(A63 &lt;= 'Formula Parameters'!$C$6, 'Formula Parameters'!$C$4, IF(A63 &gt;= 'Formula Parameters'!$C$7, 'Formula Parameters'!$C$5, B63)))</f>
        <v>0.21365401785714286</v>
      </c>
    </row>
    <row r="64" spans="1:3" x14ac:dyDescent="0.35">
      <c r="A64" s="2">
        <v>0.62</v>
      </c>
      <c r="B64" s="6">
        <f xml:space="preserve"> 'Formula Parameters'!$C$4 - ('Formula Parameters'!$C$4 - 'Formula Parameters'!$C$5) * ((A64 - 'Formula Parameters'!$C$6) / ('Formula Parameters'!$C$7 - 'Formula Parameters'!$C$6))</f>
        <v>0.20995982142857142</v>
      </c>
      <c r="C64" s="7">
        <f>IF(A64 &gt; 1, 0, IF(A64 &lt;= 'Formula Parameters'!$C$6, 'Formula Parameters'!$C$4, IF(A64 &gt;= 'Formula Parameters'!$C$7, 'Formula Parameters'!$C$5, B64)))</f>
        <v>0.20995982142857142</v>
      </c>
    </row>
    <row r="65" spans="1:3" x14ac:dyDescent="0.35">
      <c r="A65" s="2">
        <v>0.63</v>
      </c>
      <c r="B65" s="6">
        <f xml:space="preserve"> 'Formula Parameters'!$C$4 - ('Formula Parameters'!$C$4 - 'Formula Parameters'!$C$5) * ((A65 - 'Formula Parameters'!$C$6) / ('Formula Parameters'!$C$7 - 'Formula Parameters'!$C$6))</f>
        <v>0.20626562499999998</v>
      </c>
      <c r="C65" s="7">
        <f>IF(A65 &gt; 1, 0, IF(A65 &lt;= 'Formula Parameters'!$C$6, 'Formula Parameters'!$C$4, IF(A65 &gt;= 'Formula Parameters'!$C$7, 'Formula Parameters'!$C$5, B65)))</f>
        <v>0.20626562499999998</v>
      </c>
    </row>
    <row r="66" spans="1:3" x14ac:dyDescent="0.35">
      <c r="A66" s="2">
        <v>0.64</v>
      </c>
      <c r="B66" s="6">
        <f xml:space="preserve"> 'Formula Parameters'!$C$4 - ('Formula Parameters'!$C$4 - 'Formula Parameters'!$C$5) * ((A66 - 'Formula Parameters'!$C$6) / ('Formula Parameters'!$C$7 - 'Formula Parameters'!$C$6))</f>
        <v>0.20257142857142857</v>
      </c>
      <c r="C66" s="7">
        <f>IF(A66 &gt; 1, 0, IF(A66 &lt;= 'Formula Parameters'!$C$6, 'Formula Parameters'!$C$4, IF(A66 &gt;= 'Formula Parameters'!$C$7, 'Formula Parameters'!$C$5, B66)))</f>
        <v>0.20257142857142857</v>
      </c>
    </row>
    <row r="67" spans="1:3" x14ac:dyDescent="0.35">
      <c r="A67" s="2">
        <v>0.65</v>
      </c>
      <c r="B67" s="6">
        <f xml:space="preserve"> 'Formula Parameters'!$C$4 - ('Formula Parameters'!$C$4 - 'Formula Parameters'!$C$5) * ((A67 - 'Formula Parameters'!$C$6) / ('Formula Parameters'!$C$7 - 'Formula Parameters'!$C$6))</f>
        <v>0.19887723214285713</v>
      </c>
      <c r="C67" s="7">
        <f>IF(A67 &gt; 1, 0, IF(A67 &lt;= 'Formula Parameters'!$C$6, 'Formula Parameters'!$C$4, IF(A67 &gt;= 'Formula Parameters'!$C$7, 'Formula Parameters'!$C$5, B67)))</f>
        <v>0.19887723214285713</v>
      </c>
    </row>
    <row r="68" spans="1:3" x14ac:dyDescent="0.35">
      <c r="A68" s="2">
        <v>0.66</v>
      </c>
      <c r="B68" s="6">
        <f xml:space="preserve"> 'Formula Parameters'!$C$4 - ('Formula Parameters'!$C$4 - 'Formula Parameters'!$C$5) * ((A68 - 'Formula Parameters'!$C$6) / ('Formula Parameters'!$C$7 - 'Formula Parameters'!$C$6))</f>
        <v>0.19518303571428569</v>
      </c>
      <c r="C68" s="7">
        <f>IF(A68 &gt; 1, 0, IF(A68 &lt;= 'Formula Parameters'!$C$6, 'Formula Parameters'!$C$4, IF(A68 &gt;= 'Formula Parameters'!$C$7, 'Formula Parameters'!$C$5, B68)))</f>
        <v>0.19518303571428569</v>
      </c>
    </row>
    <row r="69" spans="1:3" x14ac:dyDescent="0.35">
      <c r="A69" s="2">
        <v>0.67</v>
      </c>
      <c r="B69" s="6">
        <f xml:space="preserve"> 'Formula Parameters'!$C$4 - ('Formula Parameters'!$C$4 - 'Formula Parameters'!$C$5) * ((A69 - 'Formula Parameters'!$C$6) / ('Formula Parameters'!$C$7 - 'Formula Parameters'!$C$6))</f>
        <v>0.19148883928571425</v>
      </c>
      <c r="C69" s="7">
        <f>IF(A69 &gt; 1, 0, IF(A69 &lt;= 'Formula Parameters'!$C$6, 'Formula Parameters'!$C$4, IF(A69 &gt;= 'Formula Parameters'!$C$7, 'Formula Parameters'!$C$5, B69)))</f>
        <v>0.19148883928571425</v>
      </c>
    </row>
    <row r="70" spans="1:3" x14ac:dyDescent="0.35">
      <c r="A70" s="2">
        <v>0.68</v>
      </c>
      <c r="B70" s="6">
        <f xml:space="preserve"> 'Formula Parameters'!$C$4 - ('Formula Parameters'!$C$4 - 'Formula Parameters'!$C$5) * ((A70 - 'Formula Parameters'!$C$6) / ('Formula Parameters'!$C$7 - 'Formula Parameters'!$C$6))</f>
        <v>0.18779464285714281</v>
      </c>
      <c r="C70" s="7">
        <f>IF(A70 &gt; 1, 0, IF(A70 &lt;= 'Formula Parameters'!$C$6, 'Formula Parameters'!$C$4, IF(A70 &gt;= 'Formula Parameters'!$C$7, 'Formula Parameters'!$C$5, B70)))</f>
        <v>0.18779464285714281</v>
      </c>
    </row>
    <row r="71" spans="1:3" x14ac:dyDescent="0.35">
      <c r="A71" s="2">
        <v>0.69</v>
      </c>
      <c r="B71" s="6">
        <f xml:space="preserve"> 'Formula Parameters'!$C$4 - ('Formula Parameters'!$C$4 - 'Formula Parameters'!$C$5) * ((A71 - 'Formula Parameters'!$C$6) / ('Formula Parameters'!$C$7 - 'Formula Parameters'!$C$6))</f>
        <v>0.18410044642857148</v>
      </c>
      <c r="C71" s="7">
        <f>IF(A71 &gt; 1, 0, IF(A71 &lt;= 'Formula Parameters'!$C$6, 'Formula Parameters'!$C$4, IF(A71 &gt;= 'Formula Parameters'!$C$7, 'Formula Parameters'!$C$5, B71)))</f>
        <v>0.18410044642857148</v>
      </c>
    </row>
    <row r="72" spans="1:3" x14ac:dyDescent="0.35">
      <c r="A72" s="2">
        <v>0.7</v>
      </c>
      <c r="B72" s="6">
        <f xml:space="preserve"> 'Formula Parameters'!$C$4 - ('Formula Parameters'!$C$4 - 'Formula Parameters'!$C$5) * ((A72 - 'Formula Parameters'!$C$6) / ('Formula Parameters'!$C$7 - 'Formula Parameters'!$C$6))</f>
        <v>0.18040625000000005</v>
      </c>
      <c r="C72" s="7">
        <f>IF(A72 &gt; 1, 0, IF(A72 &lt;= 'Formula Parameters'!$C$6, 'Formula Parameters'!$C$4, IF(A72 &gt;= 'Formula Parameters'!$C$7, 'Formula Parameters'!$C$5, B72)))</f>
        <v>0.18040625000000005</v>
      </c>
    </row>
    <row r="73" spans="1:3" x14ac:dyDescent="0.35">
      <c r="A73" s="2">
        <v>0.71</v>
      </c>
      <c r="B73" s="6">
        <f xml:space="preserve"> 'Formula Parameters'!$C$4 - ('Formula Parameters'!$C$4 - 'Formula Parameters'!$C$5) * ((A73 - 'Formula Parameters'!$C$6) / ('Formula Parameters'!$C$7 - 'Formula Parameters'!$C$6))</f>
        <v>0.17671205357142861</v>
      </c>
      <c r="C73" s="7">
        <f>IF(A73 &gt; 1, 0, IF(A73 &lt;= 'Formula Parameters'!$C$6, 'Formula Parameters'!$C$4, IF(A73 &gt;= 'Formula Parameters'!$C$7, 'Formula Parameters'!$C$5, B73)))</f>
        <v>0.17671205357142861</v>
      </c>
    </row>
    <row r="74" spans="1:3" x14ac:dyDescent="0.35">
      <c r="A74" s="2">
        <v>0.72</v>
      </c>
      <c r="B74" s="6">
        <f xml:space="preserve"> 'Formula Parameters'!$C$4 - ('Formula Parameters'!$C$4 - 'Formula Parameters'!$C$5) * ((A74 - 'Formula Parameters'!$C$6) / ('Formula Parameters'!$C$7 - 'Formula Parameters'!$C$6))</f>
        <v>0.17301785714285717</v>
      </c>
      <c r="C74" s="7">
        <f>IF(A74 &gt; 1, 0, IF(A74 &lt;= 'Formula Parameters'!$C$6, 'Formula Parameters'!$C$4, IF(A74 &gt;= 'Formula Parameters'!$C$7, 'Formula Parameters'!$C$5, B74)))</f>
        <v>0.17301785714285717</v>
      </c>
    </row>
    <row r="75" spans="1:3" x14ac:dyDescent="0.35">
      <c r="A75" s="2">
        <v>0.73</v>
      </c>
      <c r="B75" s="6">
        <f xml:space="preserve"> 'Formula Parameters'!$C$4 - ('Formula Parameters'!$C$4 - 'Formula Parameters'!$C$5) * ((A75 - 'Formula Parameters'!$C$6) / ('Formula Parameters'!$C$7 - 'Formula Parameters'!$C$6))</f>
        <v>0.16932366071428573</v>
      </c>
      <c r="C75" s="7">
        <f>IF(A75 &gt; 1, 0, IF(A75 &lt;= 'Formula Parameters'!$C$6, 'Formula Parameters'!$C$4, IF(A75 &gt;= 'Formula Parameters'!$C$7, 'Formula Parameters'!$C$5, B75)))</f>
        <v>0.16932366071428573</v>
      </c>
    </row>
    <row r="76" spans="1:3" x14ac:dyDescent="0.35">
      <c r="A76" s="2">
        <v>0.74</v>
      </c>
      <c r="B76" s="6">
        <f xml:space="preserve"> 'Formula Parameters'!$C$4 - ('Formula Parameters'!$C$4 - 'Formula Parameters'!$C$5) * ((A76 - 'Formula Parameters'!$C$6) / ('Formula Parameters'!$C$7 - 'Formula Parameters'!$C$6))</f>
        <v>0.16562946428571429</v>
      </c>
      <c r="C76" s="7">
        <f>IF(A76 &gt; 1, 0, IF(A76 &lt;= 'Formula Parameters'!$C$6, 'Formula Parameters'!$C$4, IF(A76 &gt;= 'Formula Parameters'!$C$7, 'Formula Parameters'!$C$5, B76)))</f>
        <v>0.16562946428571429</v>
      </c>
    </row>
    <row r="77" spans="1:3" x14ac:dyDescent="0.35">
      <c r="A77" s="2">
        <v>0.75</v>
      </c>
      <c r="B77" s="6">
        <f xml:space="preserve"> 'Formula Parameters'!$C$4 - ('Formula Parameters'!$C$4 - 'Formula Parameters'!$C$5) * ((A77 - 'Formula Parameters'!$C$6) / ('Formula Parameters'!$C$7 - 'Formula Parameters'!$C$6))</f>
        <v>0.16193526785714285</v>
      </c>
      <c r="C77" s="7">
        <f>IF(A77 &gt; 1, 0, IF(A77 &lt;= 'Formula Parameters'!$C$6, 'Formula Parameters'!$C$4, IF(A77 &gt;= 'Formula Parameters'!$C$7, 'Formula Parameters'!$C$5, B77)))</f>
        <v>0.16193526785714285</v>
      </c>
    </row>
    <row r="78" spans="1:3" x14ac:dyDescent="0.35">
      <c r="A78" s="2">
        <v>0.76</v>
      </c>
      <c r="B78" s="6">
        <f xml:space="preserve"> 'Formula Parameters'!$C$4 - ('Formula Parameters'!$C$4 - 'Formula Parameters'!$C$5) * ((A78 - 'Formula Parameters'!$C$6) / ('Formula Parameters'!$C$7 - 'Formula Parameters'!$C$6))</f>
        <v>0.15824107142857141</v>
      </c>
      <c r="C78" s="7">
        <f>IF(A78 &gt; 1, 0, IF(A78 &lt;= 'Formula Parameters'!$C$6, 'Formula Parameters'!$C$4, IF(A78 &gt;= 'Formula Parameters'!$C$7, 'Formula Parameters'!$C$5, B78)))</f>
        <v>0.15824107142857141</v>
      </c>
    </row>
    <row r="79" spans="1:3" x14ac:dyDescent="0.35">
      <c r="A79" s="2">
        <v>0.77</v>
      </c>
      <c r="B79" s="6">
        <f xml:space="preserve"> 'Formula Parameters'!$C$4 - ('Formula Parameters'!$C$4 - 'Formula Parameters'!$C$5) * ((A79 - 'Formula Parameters'!$C$6) / ('Formula Parameters'!$C$7 - 'Formula Parameters'!$C$6))</f>
        <v>0.15454687499999997</v>
      </c>
      <c r="C79" s="7">
        <f>IF(A79 &gt; 1, 0, IF(A79 &lt;= 'Formula Parameters'!$C$6, 'Formula Parameters'!$C$4, IF(A79 &gt;= 'Formula Parameters'!$C$7, 'Formula Parameters'!$C$5, B79)))</f>
        <v>0.15454687499999997</v>
      </c>
    </row>
    <row r="80" spans="1:3" x14ac:dyDescent="0.35">
      <c r="A80" s="2">
        <v>0.78</v>
      </c>
      <c r="B80" s="6">
        <f xml:space="preserve"> 'Formula Parameters'!$C$4 - ('Formula Parameters'!$C$4 - 'Formula Parameters'!$C$5) * ((A80 - 'Formula Parameters'!$C$6) / ('Formula Parameters'!$C$7 - 'Formula Parameters'!$C$6))</f>
        <v>0.15085267857142853</v>
      </c>
      <c r="C80" s="7">
        <f>IF(A80 &gt; 1, 0, IF(A80 &lt;= 'Formula Parameters'!$C$6, 'Formula Parameters'!$C$4, IF(A80 &gt;= 'Formula Parameters'!$C$7, 'Formula Parameters'!$C$5, B80)))</f>
        <v>0.15085267857142853</v>
      </c>
    </row>
    <row r="81" spans="1:3" x14ac:dyDescent="0.35">
      <c r="A81" s="2">
        <v>0.79</v>
      </c>
      <c r="B81" s="6">
        <f xml:space="preserve"> 'Formula Parameters'!$C$4 - ('Formula Parameters'!$C$4 - 'Formula Parameters'!$C$5) * ((A81 - 'Formula Parameters'!$C$6) / ('Formula Parameters'!$C$7 - 'Formula Parameters'!$C$6))</f>
        <v>0.14715848214285709</v>
      </c>
      <c r="C81" s="7">
        <f>IF(A81 &gt; 1, 0, IF(A81 &lt;= 'Formula Parameters'!$C$6, 'Formula Parameters'!$C$4, IF(A81 &gt;= 'Formula Parameters'!$C$7, 'Formula Parameters'!$C$5, B81)))</f>
        <v>0.14715848214285709</v>
      </c>
    </row>
    <row r="82" spans="1:3" x14ac:dyDescent="0.35">
      <c r="A82" s="2">
        <v>0.8</v>
      </c>
      <c r="B82" s="6">
        <f xml:space="preserve"> 'Formula Parameters'!$C$4 - ('Formula Parameters'!$C$4 - 'Formula Parameters'!$C$5) * ((A82 - 'Formula Parameters'!$C$6) / ('Formula Parameters'!$C$7 - 'Formula Parameters'!$C$6))</f>
        <v>0.14346428571428571</v>
      </c>
      <c r="C82" s="7">
        <f>IF(A82 &gt; 1, 0, IF(A82 &lt;= 'Formula Parameters'!$C$6, 'Formula Parameters'!$C$4, IF(A82 &gt;= 'Formula Parameters'!$C$7, 'Formula Parameters'!$C$5, B82)))</f>
        <v>0.14346428571428571</v>
      </c>
    </row>
    <row r="83" spans="1:3" x14ac:dyDescent="0.35">
      <c r="A83" s="2">
        <v>0.81</v>
      </c>
      <c r="B83" s="6">
        <f xml:space="preserve"> 'Formula Parameters'!$C$4 - ('Formula Parameters'!$C$4 - 'Formula Parameters'!$C$5) * ((A83 - 'Formula Parameters'!$C$6) / ('Formula Parameters'!$C$7 - 'Formula Parameters'!$C$6))</f>
        <v>0.13977008928571427</v>
      </c>
      <c r="C83" s="7">
        <f>IF(A83 &gt; 1, 0, IF(A83 &lt;= 'Formula Parameters'!$C$6, 'Formula Parameters'!$C$4, IF(A83 &gt;= 'Formula Parameters'!$C$7, 'Formula Parameters'!$C$5, B83)))</f>
        <v>0.13977008928571427</v>
      </c>
    </row>
    <row r="84" spans="1:3" x14ac:dyDescent="0.35">
      <c r="A84" s="2">
        <v>0.82</v>
      </c>
      <c r="B84" s="6">
        <f xml:space="preserve"> 'Formula Parameters'!$C$4 - ('Formula Parameters'!$C$4 - 'Formula Parameters'!$C$5) * ((A84 - 'Formula Parameters'!$C$6) / ('Formula Parameters'!$C$7 - 'Formula Parameters'!$C$6))</f>
        <v>0.13607589285714283</v>
      </c>
      <c r="C84" s="7">
        <f>IF(A84 &gt; 1, 0, IF(A84 &lt;= 'Formula Parameters'!$C$6, 'Formula Parameters'!$C$4, IF(A84 &gt;= 'Formula Parameters'!$C$7, 'Formula Parameters'!$C$5, B84)))</f>
        <v>0.13607589285714283</v>
      </c>
    </row>
    <row r="85" spans="1:3" x14ac:dyDescent="0.35">
      <c r="A85" s="2">
        <v>0.83</v>
      </c>
      <c r="B85" s="6">
        <f xml:space="preserve"> 'Formula Parameters'!$C$4 - ('Formula Parameters'!$C$4 - 'Formula Parameters'!$C$5) * ((A85 - 'Formula Parameters'!$C$6) / ('Formula Parameters'!$C$7 - 'Formula Parameters'!$C$6))</f>
        <v>0.13238169642857139</v>
      </c>
      <c r="C85" s="7">
        <f>IF(A85 &gt; 1, 0, IF(A85 &lt;= 'Formula Parameters'!$C$6, 'Formula Parameters'!$C$4, IF(A85 &gt;= 'Formula Parameters'!$C$7, 'Formula Parameters'!$C$5, B85)))</f>
        <v>0.13238169642857139</v>
      </c>
    </row>
    <row r="86" spans="1:3" x14ac:dyDescent="0.35">
      <c r="A86" s="2">
        <v>0.84</v>
      </c>
      <c r="B86" s="6">
        <f xml:space="preserve"> 'Formula Parameters'!$C$4 - ('Formula Parameters'!$C$4 - 'Formula Parameters'!$C$5) * ((A86 - 'Formula Parameters'!$C$6) / ('Formula Parameters'!$C$7 - 'Formula Parameters'!$C$6))</f>
        <v>0.12868750000000001</v>
      </c>
      <c r="C86" s="7">
        <f>IF(A86 &gt; 1, 0, IF(A86 &lt;= 'Formula Parameters'!$C$6, 'Formula Parameters'!$C$4, IF(A86 &gt;= 'Formula Parameters'!$C$7, 'Formula Parameters'!$C$5, B86)))</f>
        <v>0.12868750000000001</v>
      </c>
    </row>
    <row r="87" spans="1:3" x14ac:dyDescent="0.35">
      <c r="A87" s="2">
        <v>0.85</v>
      </c>
      <c r="B87" s="6">
        <f xml:space="preserve"> 'Formula Parameters'!$C$4 - ('Formula Parameters'!$C$4 - 'Formula Parameters'!$C$5) * ((A87 - 'Formula Parameters'!$C$6) / ('Formula Parameters'!$C$7 - 'Formula Parameters'!$C$6))</f>
        <v>0.12499330357142857</v>
      </c>
      <c r="C87" s="7">
        <f>IF(A87 &gt; 1, 0, IF(A87 &lt;= 'Formula Parameters'!$C$6, 'Formula Parameters'!$C$4, IF(A87 &gt;= 'Formula Parameters'!$C$7, 'Formula Parameters'!$C$5, B87)))</f>
        <v>0.12499330357142857</v>
      </c>
    </row>
    <row r="88" spans="1:3" x14ac:dyDescent="0.35">
      <c r="A88" s="2">
        <v>0.86</v>
      </c>
      <c r="B88" s="6">
        <f xml:space="preserve"> 'Formula Parameters'!$C$4 - ('Formula Parameters'!$C$4 - 'Formula Parameters'!$C$5) * ((A88 - 'Formula Parameters'!$C$6) / ('Formula Parameters'!$C$7 - 'Formula Parameters'!$C$6))</f>
        <v>0.12129910714285713</v>
      </c>
      <c r="C88" s="7">
        <f>IF(A88 &gt; 1, 0, IF(A88 &lt;= 'Formula Parameters'!$C$6, 'Formula Parameters'!$C$4, IF(A88 &gt;= 'Formula Parameters'!$C$7, 'Formula Parameters'!$C$5, B88)))</f>
        <v>0.12129910714285713</v>
      </c>
    </row>
    <row r="89" spans="1:3" x14ac:dyDescent="0.35">
      <c r="A89" s="2">
        <v>0.87</v>
      </c>
      <c r="B89" s="6">
        <f xml:space="preserve"> 'Formula Parameters'!$C$4 - ('Formula Parameters'!$C$4 - 'Formula Parameters'!$C$5) * ((A89 - 'Formula Parameters'!$C$6) / ('Formula Parameters'!$C$7 - 'Formula Parameters'!$C$6))</f>
        <v>0.11760491071428569</v>
      </c>
      <c r="C89" s="7">
        <f>IF(A89 &gt; 1, 0, IF(A89 &lt;= 'Formula Parameters'!$C$6, 'Formula Parameters'!$C$4, IF(A89 &gt;= 'Formula Parameters'!$C$7, 'Formula Parameters'!$C$5, B89)))</f>
        <v>0.11760491071428569</v>
      </c>
    </row>
    <row r="90" spans="1:3" x14ac:dyDescent="0.35">
      <c r="A90" s="2">
        <v>0.88</v>
      </c>
      <c r="B90" s="6">
        <f xml:space="preserve"> 'Formula Parameters'!$C$4 - ('Formula Parameters'!$C$4 - 'Formula Parameters'!$C$5) * ((A90 - 'Formula Parameters'!$C$6) / ('Formula Parameters'!$C$7 - 'Formula Parameters'!$C$6))</f>
        <v>0.11391071428571431</v>
      </c>
      <c r="C90" s="7">
        <f>IF(A90 &gt; 1, 0, IF(A90 &lt;= 'Formula Parameters'!$C$6, 'Formula Parameters'!$C$4, IF(A90 &gt;= 'Formula Parameters'!$C$7, 'Formula Parameters'!$C$5, B90)))</f>
        <v>0.11391071428571431</v>
      </c>
    </row>
    <row r="91" spans="1:3" x14ac:dyDescent="0.35">
      <c r="A91" s="2">
        <v>0.89</v>
      </c>
      <c r="B91" s="6">
        <f xml:space="preserve"> 'Formula Parameters'!$C$4 - ('Formula Parameters'!$C$4 - 'Formula Parameters'!$C$5) * ((A91 - 'Formula Parameters'!$C$6) / ('Formula Parameters'!$C$7 - 'Formula Parameters'!$C$6))</f>
        <v>0.11021651785714287</v>
      </c>
      <c r="C91" s="7">
        <f>IF(A91 &gt; 1, 0, IF(A91 &lt;= 'Formula Parameters'!$C$6, 'Formula Parameters'!$C$4, IF(A91 &gt;= 'Formula Parameters'!$C$7, 'Formula Parameters'!$C$5, B91)))</f>
        <v>0.11021651785714287</v>
      </c>
    </row>
    <row r="92" spans="1:3" x14ac:dyDescent="0.35">
      <c r="A92" s="2">
        <v>0.9</v>
      </c>
      <c r="B92" s="6">
        <f xml:space="preserve"> 'Formula Parameters'!$C$4 - ('Formula Parameters'!$C$4 - 'Formula Parameters'!$C$5) * ((A92 - 'Formula Parameters'!$C$6) / ('Formula Parameters'!$C$7 - 'Formula Parameters'!$C$6))</f>
        <v>0.10652232142857138</v>
      </c>
      <c r="C92" s="7">
        <f>IF(A92 &gt; 1, 0, IF(A92 &lt;= 'Formula Parameters'!$C$6, 'Formula Parameters'!$C$4, IF(A92 &gt;= 'Formula Parameters'!$C$7, 'Formula Parameters'!$C$5, B92)))</f>
        <v>0.108</v>
      </c>
    </row>
    <row r="93" spans="1:3" x14ac:dyDescent="0.35">
      <c r="A93" s="2">
        <v>0.91</v>
      </c>
      <c r="B93" s="6">
        <f xml:space="preserve"> 'Formula Parameters'!$C$4 - ('Formula Parameters'!$C$4 - 'Formula Parameters'!$C$5) * ((A93 - 'Formula Parameters'!$C$6) / ('Formula Parameters'!$C$7 - 'Formula Parameters'!$C$6))</f>
        <v>0.10282812499999999</v>
      </c>
      <c r="C93" s="7">
        <f>IF(A93 &gt; 1, 0, IF(A93 &lt;= 'Formula Parameters'!$C$6, 'Formula Parameters'!$C$4, IF(A93 &gt;= 'Formula Parameters'!$C$7, 'Formula Parameters'!$C$5, B93)))</f>
        <v>0.108</v>
      </c>
    </row>
    <row r="94" spans="1:3" x14ac:dyDescent="0.35">
      <c r="A94" s="2">
        <v>0.92</v>
      </c>
      <c r="B94" s="6">
        <f xml:space="preserve"> 'Formula Parameters'!$C$4 - ('Formula Parameters'!$C$4 - 'Formula Parameters'!$C$5) * ((A94 - 'Formula Parameters'!$C$6) / ('Formula Parameters'!$C$7 - 'Formula Parameters'!$C$6))</f>
        <v>9.9133928571428498E-2</v>
      </c>
      <c r="C94" s="7">
        <f>IF(A94 &gt; 1, 0, IF(A94 &lt;= 'Formula Parameters'!$C$6, 'Formula Parameters'!$C$4, IF(A94 &gt;= 'Formula Parameters'!$C$7, 'Formula Parameters'!$C$5, B94)))</f>
        <v>0.108</v>
      </c>
    </row>
    <row r="95" spans="1:3" x14ac:dyDescent="0.35">
      <c r="A95" s="2">
        <v>0.93</v>
      </c>
      <c r="B95" s="6">
        <f xml:space="preserve"> 'Formula Parameters'!$C$4 - ('Formula Parameters'!$C$4 - 'Formula Parameters'!$C$5) * ((A95 - 'Formula Parameters'!$C$6) / ('Formula Parameters'!$C$7 - 'Formula Parameters'!$C$6))</f>
        <v>9.5439732142857114E-2</v>
      </c>
      <c r="C95" s="7">
        <f>IF(A95 &gt; 1, 0, IF(A95 &lt;= 'Formula Parameters'!$C$6, 'Formula Parameters'!$C$4, IF(A95 &gt;= 'Formula Parameters'!$C$7, 'Formula Parameters'!$C$5, B95)))</f>
        <v>0.108</v>
      </c>
    </row>
    <row r="96" spans="1:3" x14ac:dyDescent="0.35">
      <c r="A96" s="2">
        <v>0.94</v>
      </c>
      <c r="B96" s="6">
        <f xml:space="preserve"> 'Formula Parameters'!$C$4 - ('Formula Parameters'!$C$4 - 'Formula Parameters'!$C$5) * ((A96 - 'Formula Parameters'!$C$6) / ('Formula Parameters'!$C$7 - 'Formula Parameters'!$C$6))</f>
        <v>9.1745535714285731E-2</v>
      </c>
      <c r="C96" s="7">
        <f>IF(A96 &gt; 1, 0, IF(A96 &lt;= 'Formula Parameters'!$C$6, 'Formula Parameters'!$C$4, IF(A96 &gt;= 'Formula Parameters'!$C$7, 'Formula Parameters'!$C$5, B96)))</f>
        <v>0.108</v>
      </c>
    </row>
    <row r="97" spans="1:3" x14ac:dyDescent="0.35">
      <c r="A97" s="2">
        <v>0.95</v>
      </c>
      <c r="B97" s="6">
        <f xml:space="preserve"> 'Formula Parameters'!$C$4 - ('Formula Parameters'!$C$4 - 'Formula Parameters'!$C$5) * ((A97 - 'Formula Parameters'!$C$6) / ('Formula Parameters'!$C$7 - 'Formula Parameters'!$C$6))</f>
        <v>8.8051339285714347E-2</v>
      </c>
      <c r="C97" s="7">
        <f>IF(A97 &gt; 1, 0, IF(A97 &lt;= 'Formula Parameters'!$C$6, 'Formula Parameters'!$C$4, IF(A97 &gt;= 'Formula Parameters'!$C$7, 'Formula Parameters'!$C$5, B97)))</f>
        <v>0.108</v>
      </c>
    </row>
    <row r="98" spans="1:3" x14ac:dyDescent="0.35">
      <c r="A98" s="2">
        <v>0.96</v>
      </c>
      <c r="B98" s="6">
        <f xml:space="preserve"> 'Formula Parameters'!$C$4 - ('Formula Parameters'!$C$4 - 'Formula Parameters'!$C$5) * ((A98 - 'Formula Parameters'!$C$6) / ('Formula Parameters'!$C$7 - 'Formula Parameters'!$C$6))</f>
        <v>8.4357142857142853E-2</v>
      </c>
      <c r="C98" s="7">
        <f>IF(A98 &gt; 1, 0, IF(A98 &lt;= 'Formula Parameters'!$C$6, 'Formula Parameters'!$C$4, IF(A98 &gt;= 'Formula Parameters'!$C$7, 'Formula Parameters'!$C$5, B98)))</f>
        <v>0.108</v>
      </c>
    </row>
    <row r="99" spans="1:3" x14ac:dyDescent="0.35">
      <c r="A99" s="2">
        <v>0.97</v>
      </c>
      <c r="B99" s="6">
        <f xml:space="preserve"> 'Formula Parameters'!$C$4 - ('Formula Parameters'!$C$4 - 'Formula Parameters'!$C$5) * ((A99 - 'Formula Parameters'!$C$6) / ('Formula Parameters'!$C$7 - 'Formula Parameters'!$C$6))</f>
        <v>8.0662946428571469E-2</v>
      </c>
      <c r="C99" s="7">
        <f>IF(A99 &gt; 1, 0, IF(A99 &lt;= 'Formula Parameters'!$C$6, 'Formula Parameters'!$C$4, IF(A99 &gt;= 'Formula Parameters'!$C$7, 'Formula Parameters'!$C$5, B99)))</f>
        <v>0.108</v>
      </c>
    </row>
    <row r="100" spans="1:3" x14ac:dyDescent="0.35">
      <c r="A100" s="2">
        <v>0.98</v>
      </c>
      <c r="B100" s="6">
        <f xml:space="preserve"> 'Formula Parameters'!$C$4 - ('Formula Parameters'!$C$4 - 'Formula Parameters'!$C$5) * ((A100 - 'Formula Parameters'!$C$6) / ('Formula Parameters'!$C$7 - 'Formula Parameters'!$C$6))</f>
        <v>7.6968749999999975E-2</v>
      </c>
      <c r="C100" s="7">
        <f>IF(A100 &gt; 1, 0, IF(A100 &lt;= 'Formula Parameters'!$C$6, 'Formula Parameters'!$C$4, IF(A100 &gt;= 'Formula Parameters'!$C$7, 'Formula Parameters'!$C$5, B100)))</f>
        <v>0.108</v>
      </c>
    </row>
    <row r="101" spans="1:3" x14ac:dyDescent="0.35">
      <c r="A101" s="2">
        <v>0.99</v>
      </c>
      <c r="B101" s="6">
        <f xml:space="preserve"> 'Formula Parameters'!$C$4 - ('Formula Parameters'!$C$4 - 'Formula Parameters'!$C$5) * ((A101 - 'Formula Parameters'!$C$6) / ('Formula Parameters'!$C$7 - 'Formula Parameters'!$C$6))</f>
        <v>7.3274553571428591E-2</v>
      </c>
      <c r="C101" s="7">
        <f>IF(A101 &gt; 1, 0, IF(A101 &lt;= 'Formula Parameters'!$C$6, 'Formula Parameters'!$C$4, IF(A101 &gt;= 'Formula Parameters'!$C$7, 'Formula Parameters'!$C$5, B101)))</f>
        <v>0.108</v>
      </c>
    </row>
    <row r="102" spans="1:3" x14ac:dyDescent="0.35">
      <c r="A102" s="2">
        <v>1</v>
      </c>
      <c r="B102" s="6">
        <f xml:space="preserve"> 'Formula Parameters'!$C$4 - ('Formula Parameters'!$C$4 - 'Formula Parameters'!$C$5) * ((A102 - 'Formula Parameters'!$C$6) / ('Formula Parameters'!$C$7 - 'Formula Parameters'!$C$6))</f>
        <v>6.9580357142857097E-2</v>
      </c>
      <c r="C102" s="7">
        <f>IF(A102 &gt; 1, 0, IF(A102 &lt;= 'Formula Parameters'!$C$6, 'Formula Parameters'!$C$4, IF(A102 &gt;= 'Formula Parameters'!$C$7, 'Formula Parameters'!$C$5, B102)))</f>
        <v>0.108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Calculator</vt:lpstr>
      <vt:lpstr>Formula Parameters</vt:lpstr>
      <vt:lpstr>Backup Matrix Values</vt:lpstr>
      <vt:lpstr>Income Guidelines</vt:lpstr>
      <vt:lpstr>Chart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Primary Heat Benefit Calculator</dc:title>
  <dc:creator>Minnesota Department of Commerce</dc:creator>
  <cp:lastModifiedBy>Seemann, Sandra (COMM)</cp:lastModifiedBy>
  <dcterms:created xsi:type="dcterms:W3CDTF">2021-10-01T13:58:07Z</dcterms:created>
  <dcterms:modified xsi:type="dcterms:W3CDTF">2025-10-17T16:07:13Z</dcterms:modified>
</cp:coreProperties>
</file>