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mn365.sharepoint.com/sites/ADM-STAR-Cn/Shared Documents/04 State/Accommodation Fund/Administration/Templates/"/>
    </mc:Choice>
  </mc:AlternateContent>
  <xr:revisionPtr revIDLastSave="29" documentId="8_{A2F99D84-6A3F-4422-9635-3C62C63C0EEB}" xr6:coauthVersionLast="47" xr6:coauthVersionMax="47" xr10:uidLastSave="{2475D5F2-58DF-4297-B92C-92E900F4C7CE}"/>
  <bookViews>
    <workbookView minimized="1" xWindow="735" yWindow="705" windowWidth="19170" windowHeight="10050" activeTab="2" xr2:uid="{DE1B6869-4047-4F70-8B6B-A3AE6CE870D7}"/>
  </bookViews>
  <sheets>
    <sheet name="Directions" sheetId="3" r:id="rId1"/>
    <sheet name="Applicant Information" sheetId="1" r:id="rId2"/>
    <sheet name="Invoice Information" sheetId="2" r:id="rId3"/>
  </sheets>
  <externalReferences>
    <externalReference r:id="rId4"/>
  </externalReferences>
  <definedNames>
    <definedName name="Agency">'Applicant Information'!#REF!</definedName>
    <definedName name="endDate">'[1]Agency Acronyms'!$G$4</definedName>
    <definedName name="endSFY">'[1]Agency Acronyms'!$G$13</definedName>
    <definedName name="_xlnm.Print_Area" localSheetId="1">'Applicant Information'!$A$1:$J$39</definedName>
    <definedName name="_xlnm.Print_Area" localSheetId="0">Directions!$A$1:$H$34</definedName>
    <definedName name="_xlnm.Print_Area" localSheetId="2">'Invoice Information'!$A$3:$O$23</definedName>
    <definedName name="_xlnm.Print_Titles" localSheetId="2">'Invoice Information'!$A:$B,'Invoice Information'!$3:$3</definedName>
    <definedName name="Quarter">'Applicant Information'!#REF!</definedName>
    <definedName name="RowTitle">'Applicant Information'!#REF!</definedName>
    <definedName name="SFY">Submission_Information[State Fiscal Year]</definedName>
    <definedName name="startDate">'[1]Agency Acronyms'!$F$4</definedName>
    <definedName name="startSFY">'[1]Agency Acronyms'!$F$13</definedName>
    <definedName name="Submitter_Email">'Applicant Information'!$B$5</definedName>
    <definedName name="Submitter_Name">'Applicant Information'!#REF!</definedName>
    <definedName name="Total_From_Invoices">'Applicant Information'!#REF!</definedName>
    <definedName name="Year">'Applicant Information'!#REF!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 i="2" l="1" a="1"/>
  <c r="L4" i="2" s="1"/>
  <c r="L5" i="2" a="1"/>
  <c r="L5" i="2" s="1"/>
  <c r="L6" i="2" a="1"/>
  <c r="L6" i="2" s="1"/>
  <c r="L7" i="2" a="1"/>
  <c r="L7" i="2" s="1"/>
  <c r="L8" i="2" a="1"/>
  <c r="L8" i="2" s="1"/>
  <c r="L9" i="2" a="1"/>
  <c r="L9" i="2" s="1"/>
  <c r="L10" i="2" a="1"/>
  <c r="L10" i="2" s="1"/>
  <c r="L11" i="2" a="1"/>
  <c r="L11" i="2" s="1"/>
  <c r="L12" i="2" a="1"/>
  <c r="L12" i="2" s="1"/>
  <c r="L13" i="2" a="1"/>
  <c r="L13" i="2" s="1"/>
  <c r="L14" i="2" a="1"/>
  <c r="L14" i="2" s="1"/>
  <c r="L15" i="2" a="1"/>
  <c r="L15" i="2" s="1"/>
  <c r="L16" i="2" a="1"/>
  <c r="L16" i="2" s="1"/>
  <c r="L17" i="2" a="1"/>
  <c r="L17" i="2" s="1"/>
  <c r="L18" i="2" a="1"/>
  <c r="L18" i="2" s="1"/>
  <c r="L19" i="2" a="1"/>
  <c r="L19" i="2" s="1"/>
  <c r="L20" i="2" a="1"/>
  <c r="L20" i="2" s="1"/>
  <c r="L21" i="2" a="1"/>
  <c r="L21" i="2" s="1"/>
  <c r="L22" i="2" a="1"/>
  <c r="L22" i="2" s="1"/>
  <c r="L23" i="2" a="1"/>
  <c r="L23" i="2" s="1"/>
  <c r="A22" i="2" l="1"/>
  <c r="A23" i="2"/>
  <c r="M22" i="2"/>
  <c r="M23" i="2"/>
  <c r="R33" i="3"/>
  <c r="G33" i="3"/>
  <c r="F33" i="3"/>
  <c r="M20" i="2"/>
  <c r="M21" i="2"/>
  <c r="A20" i="2"/>
  <c r="A21" i="2"/>
  <c r="M19" i="2" l="1"/>
  <c r="A18" i="2"/>
  <c r="M18" i="2"/>
  <c r="C33" i="3" l="1" a="1"/>
  <c r="C33" i="3" s="1"/>
  <c r="Q33" i="3"/>
  <c r="P33" i="3"/>
  <c r="O33" i="3" s="1" a="1"/>
  <c r="O33" i="3" s="1"/>
  <c r="A17" i="2"/>
  <c r="A16" i="2"/>
  <c r="A15" i="2"/>
  <c r="A14" i="2"/>
  <c r="A13" i="2"/>
  <c r="A12" i="2"/>
  <c r="A11" i="2"/>
  <c r="A10" i="2"/>
  <c r="A9" i="2"/>
  <c r="A8" i="2"/>
  <c r="A7" i="2"/>
  <c r="A6" i="2"/>
  <c r="A5" i="2"/>
  <c r="A4" i="2"/>
  <c r="M17" i="2"/>
  <c r="N33" i="3"/>
  <c r="J33" i="3"/>
  <c r="K33" i="3"/>
  <c r="L33" i="3"/>
  <c r="M33" i="3"/>
  <c r="I33" i="3"/>
  <c r="H33" i="3" l="1" a="1"/>
  <c r="H33" i="3" s="1"/>
  <c r="M16" i="2" l="1"/>
  <c r="M5" i="2"/>
  <c r="M6" i="2"/>
  <c r="M7" i="2"/>
  <c r="M8" i="2"/>
  <c r="M9" i="2"/>
  <c r="M10" i="2"/>
  <c r="M11" i="2"/>
  <c r="M12" i="2"/>
  <c r="M13" i="2"/>
  <c r="M14" i="2"/>
  <c r="M15" i="2"/>
  <c r="A33" i="3" a="1"/>
  <c r="A33" i="3" s="1"/>
  <c r="B33" i="3" a="1"/>
  <c r="B33" i="3" s="1"/>
  <c r="D33" i="3"/>
  <c r="E33" i="3"/>
  <c r="M4" i="2" l="1"/>
  <c r="S33"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<sst xmlns="http://schemas.openxmlformats.org/spreadsheetml/2006/main" count="121" uniqueCount="90">
  <si>
    <t>Directions</t>
  </si>
  <si>
    <t>Applicant Information</t>
  </si>
  <si>
    <t>End of Directions</t>
  </si>
  <si>
    <t>Below table is for internal use only</t>
  </si>
  <si>
    <t>Submitter Name</t>
  </si>
  <si>
    <t>State Agency</t>
  </si>
  <si>
    <t>Quarter</t>
  </si>
  <si>
    <t>Number of Employees</t>
  </si>
  <si>
    <t>Number of Job Applicants</t>
  </si>
  <si>
    <t>Nature of Accommodation</t>
  </si>
  <si>
    <t>AT Device Number</t>
  </si>
  <si>
    <t>AT Cost Total</t>
  </si>
  <si>
    <t>Mileage Offset</t>
  </si>
  <si>
    <t>End of worksheet</t>
  </si>
  <si>
    <t>Submitter Email</t>
  </si>
  <si>
    <t>Agency</t>
  </si>
  <si>
    <t>Intentionally Blank</t>
  </si>
  <si>
    <t>Applicant Number</t>
  </si>
  <si>
    <t>Hearing</t>
  </si>
  <si>
    <t>Vision</t>
  </si>
  <si>
    <t>Mobility</t>
  </si>
  <si>
    <t>Speech</t>
  </si>
  <si>
    <t>Cognitive/Learning</t>
  </si>
  <si>
    <t>Other (Describe)</t>
  </si>
  <si>
    <t>End of Worksheet</t>
  </si>
  <si>
    <t>Invoice Information</t>
  </si>
  <si>
    <t>Invoice Number</t>
  </si>
  <si>
    <t>Invoice Date</t>
  </si>
  <si>
    <t>Date of Service</t>
  </si>
  <si>
    <t>Vendor</t>
  </si>
  <si>
    <t>Category</t>
  </si>
  <si>
    <t>Type of Accommodation</t>
  </si>
  <si>
    <t>Description of Accommodation or Event</t>
  </si>
  <si>
    <t>Mileage</t>
  </si>
  <si>
    <t>INTERNAL USE Invoice Matches</t>
  </si>
  <si>
    <t>INTERNAL USE Mileage Offset</t>
  </si>
  <si>
    <t>INTERNAL USE Max Reimbursement Amount</t>
  </si>
  <si>
    <t>INTERNAL USE AT Number</t>
  </si>
  <si>
    <t>INTERNAL USE Device Category</t>
  </si>
  <si>
    <t>Submission Information</t>
  </si>
  <si>
    <t>The first table on this sheet is "Submission Information" fill in the information according to the headers.</t>
  </si>
  <si>
    <t>Explanation</t>
  </si>
  <si>
    <t>Applicant Type</t>
  </si>
  <si>
    <t>Header</t>
  </si>
  <si>
    <t>Select whether the individual is a state employee of your agency or a job applicant.</t>
  </si>
  <si>
    <t>Check if the type of disability for which this accommodation was made was Hearing.</t>
  </si>
  <si>
    <t>Cognitive</t>
  </si>
  <si>
    <t>Check if the type of disability for which this accommodation was made was made for Speech.</t>
  </si>
  <si>
    <t>Check if the type of disability for which this accommodation was made was for cognitive or learning.</t>
  </si>
  <si>
    <t>Fill in a description of the type of disability for which this accommodation was not listed.</t>
  </si>
  <si>
    <t>This application form consists of two sections on separate tabs: Applicant Information and Invoice Information.</t>
  </si>
  <si>
    <t>The second table on this sheet is "Applicant Information." Complete one row for each unique employee or applicant for whom you are submitting reimbursement expenses, and indicate all applicable disabilities by checking the relevant boxes.</t>
  </si>
  <si>
    <t>Enter the invoice number.</t>
  </si>
  <si>
    <t>Enter the billing date from the invoice.</t>
  </si>
  <si>
    <t>Enter the date of service from the invoice.</t>
  </si>
  <si>
    <t>Enter the name of the vendor for the invoice.</t>
  </si>
  <si>
    <t>Cost of Accomodation</t>
  </si>
  <si>
    <t>Select the category of accommodation: Interpretation, Equipment, Transportation, Other.</t>
  </si>
  <si>
    <t>Select the type of accommodation: Periodic or ongoing services for a state employee, One-time expenses for a state employee that total more than $500 in a fiscal year, or Any expense for a job applicant</t>
  </si>
  <si>
    <t>Provide a description of the accommodation or the event for which the accommodation was arranged.</t>
  </si>
  <si>
    <t>If the accommodation was for transportation, provide the total mileage traveled. This will be deducted from the eligible reimbursement amount.</t>
  </si>
  <si>
    <t>Enter the total cost of the accommodation. The eligible reimbursement amount (up to 50% of the total cost) will be automatically calculated in Column L.</t>
  </si>
  <si>
    <t>Columns marked internal use are for STAR use only. Do not modify these cells.</t>
  </si>
  <si>
    <t>INTERNAL USE</t>
  </si>
  <si>
    <t>Total Cost of Accommodations</t>
  </si>
  <si>
    <t>Line Number</t>
  </si>
  <si>
    <t>Prenumbered, only fill out rows for the number of applicants you have. If an employee does not have reimbursements for this quarter, leave them off this list. No need to delete unused rows.</t>
  </si>
  <si>
    <t>Cost of Accommodation</t>
  </si>
  <si>
    <t>Metro/Non-Metro</t>
  </si>
  <si>
    <t>Other</t>
  </si>
  <si>
    <t>Speech Communication</t>
  </si>
  <si>
    <t>Computers and Related</t>
  </si>
  <si>
    <t>Daily Living</t>
  </si>
  <si>
    <t>Learning/Cognition</t>
  </si>
  <si>
    <t>Environmental Adaptations</t>
  </si>
  <si>
    <t>Mobility/Physical</t>
  </si>
  <si>
    <t>Vehicle/Transportation</t>
  </si>
  <si>
    <t>Recreation/Leisure</t>
  </si>
  <si>
    <t>AT Device Category</t>
  </si>
  <si>
    <t>State Fiscal Year</t>
  </si>
  <si>
    <t>Select whether the individual lives in the metro area or outside of the metro area (non-metro).</t>
  </si>
  <si>
    <t>Select if equipment was purchased for this individual.</t>
  </si>
  <si>
    <t>Equipment Purchased</t>
  </si>
  <si>
    <t>Metro</t>
  </si>
  <si>
    <t>Non-Metro</t>
  </si>
  <si>
    <t>16</t>
  </si>
  <si>
    <t>Directions: The table starts in A3. Fill in columns A through J, K through O are labeled as for internal use only and should be skipped. This spreadsheet does not announce an end to the table, since it needs to be filled with an unpredictable amount of data. Filling in the information on the blank row immediately beneath the table should automatically extend the table formatting.</t>
  </si>
  <si>
    <t>Physical/Mobility</t>
  </si>
  <si>
    <t>Sheet Description: This sheet contains two tables. The first, starting in A4 called Submission_Information, should be filled in according to the headers. The second table starts in A8 and is called Applicant_Information. The first column is already filled in with numbers. For each unique employee or applicant who you are submitting reimbursement expenses for fill in one row. Under "Applicant Type" select whether the individual is a state employee from your agency or a job applicant. Then, check the boxes (true) of the nature of accommodation for each individual, each of the possible categories are their own column, more than one category can be selected per individual. The columns are Hearing, Vision, Physical/Mobility, Speech, Cognitive/Learning.  If Other please enter a description. Select if equipment was purchased for this individual.</t>
  </si>
  <si>
    <t>Check if the type of disability for which this accommodation was made was for physical or mobility.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</si>
</sst>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_(&quot;$&quot;* \(#,##0.00\);_(&quot;$&quot;* &quot;-&quot;??_);_(@_)"/>
    <numFmt numFmtId="164" formatCode="0.00000"/>
  </numFmts>
  <fonts count="21" x14ac:knownFonts="1">
    <font>
      <sz val="11"/>
      <color theme="1"/>
      <name val="Calibri"/>
      <family val="2"/>
    </font>
    <font>
      <sz val="11"/>
      <color theme="1"/>
      <name val="Calibri"/>
      <family val="2"/>
      <scheme val="minor"/>
    </font>
    <font>
      <b/>
      <sz val="11"/>
      <color theme="1"/>
      <name val="Calibri"/>
      <family val="2"/>
    </font>
    <font>
      <sz val="11"/>
      <color theme="1"/>
      <name val="Calibri"/>
      <family val="2"/>
      <scheme val="minor"/>
    </font>
    <font>
      <sz val="11"/>
      <color theme="1"/>
      <name val="Calibri"/>
      <family val="2"/>
    </font>
    <font>
      <b/>
      <sz val="11"/>
      <color theme="0"/>
      <name val="Calibri"/>
      <family val="2"/>
    </font>
    <font>
      <sz val="11"/>
      <color theme="0"/>
      <name val="Calibri"/>
      <family val="2"/>
    </font>
    <font>
      <b/>
      <sz val="16"/>
      <color theme="1"/>
      <name val="Calibri"/>
      <family val="2"/>
    </font>
    <font>
      <sz val="8"/>
      <name val="Calibri"/>
      <family val="2"/>
    </font>
    <font>
      <u/>
      <sz val="11"/>
      <color theme="10"/>
      <name val="Calibri"/>
      <family val="2"/>
      <scheme val="minor"/>
    </font>
    <font>
      <b/>
      <sz val="22"/>
      <color theme="1"/>
      <name val="Calibri"/>
      <family val="2"/>
    </font>
    <font>
      <sz val="12"/>
      <color theme="1"/>
      <name val="Calibri"/>
      <family val="2"/>
    </font>
    <font>
      <u/>
      <sz val="11"/>
      <color theme="10"/>
      <name val="Calibri"/>
      <family val="2"/>
    </font>
    <font>
      <b/>
      <u/>
      <sz val="11"/>
      <color theme="10"/>
      <name val="Calibri"/>
      <family val="2"/>
    </font>
    <font>
      <sz val="11"/>
      <color theme="2" tint="-0.499984740745262"/>
      <name val="Calibri"/>
      <family val="2"/>
    </font>
    <font>
      <sz val="11"/>
      <color theme="0" tint="-4.9989318521683403E-2"/>
      <name val="Calibri"/>
      <family val="2"/>
    </font>
    <font>
      <b/>
      <sz val="11"/>
      <color theme="0" tint="-4.9989318521683403E-2"/>
      <name val="Calibri"/>
      <family val="2"/>
    </font>
    <font>
      <sz val="11"/>
      <name val="Calibri"/>
      <family val="2"/>
    </font>
    <font>
      <sz val="11"/>
      <color theme="1"/>
      <name val="Calibri"/>
      <scheme val="minor"/>
    </font>
    <font>
      <sz val="12"/>
      <name val="Calibri"/>
      <family val="2"/>
      <scheme val="minor"/>
    </font>
    <font>
      <sz val="12"/>
      <color theme="1"/>
      <name val="Calibri"/>
      <family val="2"/>
      <scheme val="minor"/>
    </font>
  </fonts>
  <fills count="8">
    <fill>
      <patternFill patternType="none"/>
    </fill>
    <fill>
      <patternFill patternType="gray125"/>
    </fill>
    <fill>
      <patternFill patternType="solid">
        <fgColor rgb="FF003865"/>
        <bgColor theme="7"/>
      </patternFill>
    </fill>
    <fill>
      <patternFill patternType="solid">
        <fgColor rgb="FF003865"/>
        <bgColor indexed="64"/>
      </patternFill>
    </fill>
    <fill>
      <patternFill patternType="solid">
        <fgColor rgb="FF5D295F"/>
        <bgColor indexed="64"/>
      </patternFill>
    </fill>
    <fill>
      <patternFill patternType="solid">
        <fgColor rgb="FF87D1DC"/>
        <bgColor indexed="64"/>
      </patternFill>
    </fill>
    <fill>
      <patternFill patternType="solid">
        <fgColor rgb="FF5CA137"/>
        <bgColor theme="6"/>
      </patternFill>
    </fill>
    <fill>
      <patternFill patternType="solid">
        <fgColor rgb="FF5CA137"/>
        <bgColor indexed="64"/>
      </patternFill>
    </fill>
  </fills>
  <borders count="9">
    <border>
      <left/>
      <right/>
      <top/>
      <bottom/>
      <diagonal/>
    </border>
    <border>
      <left style="thin">
        <color theme="7" tint="0.39997558519241921"/>
      </left>
      <right/>
      <top style="thin">
        <color theme="7" tint="0.39997558519241921"/>
      </top>
      <bottom style="thin">
        <color theme="7" tint="0.39997558519241921"/>
      </bottom>
      <diagonal/>
    </border>
    <border>
      <left/>
      <right/>
      <top style="thin">
        <color theme="7" tint="0.39997558519241921"/>
      </top>
      <bottom style="thin">
        <color theme="7" tint="0.39997558519241921"/>
      </bottom>
      <diagonal/>
    </border>
    <border>
      <left/>
      <right/>
      <top/>
      <bottom style="thin">
        <color theme="1"/>
      </bottom>
      <diagonal/>
    </border>
    <border>
      <left/>
      <right style="thin">
        <color rgb="FF018EA9"/>
      </right>
      <top style="thin">
        <color theme="1"/>
      </top>
      <bottom/>
      <diagonal/>
    </border>
    <border>
      <left style="thin">
        <color rgb="FF018EA9"/>
      </left>
      <right style="thin">
        <color rgb="FF018EA9"/>
      </right>
      <top style="thin">
        <color theme="1"/>
      </top>
      <bottom/>
      <diagonal/>
    </border>
    <border>
      <left style="thin">
        <color rgb="FFBEA5BB"/>
      </left>
      <right style="thin">
        <color rgb="FFBEA5BB"/>
      </right>
      <top style="thin">
        <color rgb="FFBEA5BB"/>
      </top>
      <bottom style="thin">
        <color rgb="FFBEA5BB"/>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44" fontId="4" fillId="0" borderId="0" applyFont="0" applyFill="0" applyBorder="0" applyAlignment="0" applyProtection="0"/>
    <xf numFmtId="0" fontId="9" fillId="0" borderId="0" applyNumberFormat="0" applyFill="0" applyBorder="0" applyAlignment="0" applyProtection="0"/>
    <xf numFmtId="0" fontId="12" fillId="0" borderId="0" applyNumberFormat="0" applyFill="0" applyBorder="0" applyAlignment="0" applyProtection="0"/>
  </cellStyleXfs>
  <cellXfs count="62">
    <xf numFmtId="0" fontId="0" fillId="0" borderId="0" xfId="0"/>
    <xf numFmtId="49" fontId="3" fillId="0" borderId="0" xfId="1" applyNumberFormat="1" applyAlignment="1">
      <alignment horizontal="right"/>
    </xf>
    <xf numFmtId="0" fontId="0" fillId="0" borderId="0" xfId="0" applyAlignment="1">
      <alignment vertical="center"/>
    </xf>
    <xf numFmtId="0" fontId="0" fillId="0" borderId="0" xfId="0" applyAlignment="1">
      <alignment vertical="center"/>
      <extLst>
        <ext xmlns:xfpb="http://schemas.microsoft.com/office/spreadsheetml/2022/featurepropertybag" uri="{C7286773-470A-42A8-94C5-96B5CB345126}">
          <xfpb:xfComplement i="0"/>
        </ext>
      </extLst>
    </xf>
    <xf numFmtId="0" fontId="6" fillId="0" borderId="0" xfId="0" applyFont="1" applyAlignment="1">
      <alignment wrapText="1"/>
    </xf>
    <xf numFmtId="0" fontId="0" fillId="0" borderId="0" xfId="0" applyAlignment="1">
      <alignment vertical="center" wrapText="1"/>
    </xf>
    <xf numFmtId="49" fontId="3" fillId="0" borderId="0" xfId="1" applyNumberFormat="1" applyAlignment="1">
      <alignment horizontal="left"/>
    </xf>
    <xf numFmtId="0" fontId="2" fillId="0" borderId="0" xfId="0" applyFont="1" applyAlignment="1">
      <alignment vertical="center" wrapText="1"/>
    </xf>
    <xf numFmtId="0" fontId="10" fillId="0" borderId="0" xfId="0" applyFont="1"/>
    <xf numFmtId="0" fontId="11" fillId="0" borderId="0" xfId="0" applyFont="1" applyAlignment="1">
      <alignment horizontal="center" vertical="center"/>
    </xf>
    <xf numFmtId="0" fontId="11" fillId="0" borderId="0" xfId="0" applyFont="1" applyAlignment="1">
      <alignment horizontal="left" vertical="center"/>
    </xf>
    <xf numFmtId="0" fontId="6" fillId="0" borderId="0" xfId="0" applyFont="1" applyAlignment="1">
      <alignment horizontal="centerContinuous" wrapText="1"/>
    </xf>
    <xf numFmtId="0" fontId="0" fillId="0" borderId="0" xfId="0" applyAlignment="1">
      <alignment horizontal="centerContinuous"/>
    </xf>
    <xf numFmtId="0" fontId="2" fillId="0" borderId="0" xfId="0" applyFont="1" applyAlignment="1">
      <alignment horizontal="centerContinuous" wrapText="1"/>
    </xf>
    <xf numFmtId="0" fontId="2" fillId="0" borderId="0" xfId="0" applyFont="1" applyAlignment="1">
      <alignment horizontal="centerContinuous"/>
    </xf>
    <xf numFmtId="0" fontId="2" fillId="0" borderId="0" xfId="0" applyFont="1" applyAlignment="1">
      <alignment horizontal="centerContinuous" vertical="center"/>
    </xf>
    <xf numFmtId="0" fontId="0" fillId="0" borderId="0" xfId="0" applyAlignment="1">
      <alignment wrapText="1"/>
    </xf>
    <xf numFmtId="0" fontId="7" fillId="0" borderId="0" xfId="0" applyFont="1"/>
    <xf numFmtId="0" fontId="2" fillId="0" borderId="0" xfId="0" applyFont="1" applyAlignment="1">
      <alignment vertical="center"/>
    </xf>
    <xf numFmtId="0" fontId="2" fillId="0" borderId="0" xfId="0" applyFont="1"/>
    <xf numFmtId="0" fontId="13" fillId="0" borderId="0" xfId="6" applyFont="1"/>
    <xf numFmtId="0" fontId="7" fillId="0" borderId="0" xfId="0" applyFont="1" applyAlignment="1">
      <alignment vertical="top"/>
    </xf>
    <xf numFmtId="0" fontId="5" fillId="2" borderId="1" xfId="0" applyFont="1" applyFill="1" applyBorder="1" applyAlignment="1">
      <alignment vertical="center" wrapText="1"/>
    </xf>
    <xf numFmtId="0" fontId="5" fillId="2" borderId="2" xfId="0" applyFont="1" applyFill="1" applyBorder="1" applyAlignment="1">
      <alignment vertical="center" wrapText="1"/>
    </xf>
    <xf numFmtId="0" fontId="14" fillId="0" borderId="0" xfId="0" applyFont="1"/>
    <xf numFmtId="0" fontId="17" fillId="0" borderId="0" xfId="0" applyFont="1">
      <extLst>
        <ext xmlns:xfpb="http://schemas.microsoft.com/office/spreadsheetml/2022/featurepropertybag" uri="{C7286773-470A-42A8-94C5-96B5CB345126}">
          <xfpb:xfComplement i="0"/>
        </ext>
      </extLst>
    </xf>
    <xf numFmtId="0" fontId="17" fillId="0" borderId="0" xfId="0" applyFont="1"/>
    <xf numFmtId="44" fontId="17" fillId="0" borderId="0" xfId="4" applyFont="1" applyFill="1"/>
    <xf numFmtId="0" fontId="6" fillId="3" borderId="0" xfId="0" applyFont="1" applyFill="1" applyAlignment="1">
      <alignment vertical="center" wrapText="1"/>
    </xf>
    <xf numFmtId="0" fontId="0" fillId="5" borderId="0" xfId="0" applyFill="1"/>
    <xf numFmtId="0" fontId="2" fillId="0" borderId="3" xfId="0" applyFont="1" applyBorder="1"/>
    <xf numFmtId="0" fontId="0" fillId="5" borderId="4" xfId="0" applyFill="1" applyBorder="1"/>
    <xf numFmtId="0" fontId="0" fillId="5" borderId="5" xfId="0" applyFill="1" applyBorder="1"/>
    <xf numFmtId="14" fontId="0" fillId="0" borderId="0" xfId="0" applyNumberFormat="1"/>
    <xf numFmtId="49" fontId="1" fillId="0" borderId="0" xfId="1" applyNumberFormat="1" applyFont="1" applyAlignment="1">
      <alignment horizontal="right"/>
    </xf>
    <xf numFmtId="0" fontId="14" fillId="0" borderId="0" xfId="0" applyFont="1" applyAlignment="1">
      <alignment vertical="top"/>
    </xf>
    <xf numFmtId="0" fontId="3" fillId="0" borderId="0" xfId="1"/>
    <xf numFmtId="44" fontId="0" fillId="0" borderId="0" xfId="4" applyFont="1"/>
    <xf numFmtId="0" fontId="0" fillId="0" borderId="0" xfId="0" applyAlignment="1">
      <alignment horizontal="center"/>
    </xf>
    <xf numFmtId="0" fontId="15" fillId="4" borderId="0" xfId="0" applyFont="1" applyFill="1"/>
    <xf numFmtId="0" fontId="15" fillId="4" borderId="0" xfId="0" applyFont="1" applyFill="1" applyAlignment="1">
      <alignment horizontal="left"/>
    </xf>
    <xf numFmtId="0" fontId="5" fillId="6" borderId="0" xfId="0" applyFont="1" applyFill="1" applyAlignment="1">
      <alignment vertical="center" wrapText="1"/>
    </xf>
    <xf numFmtId="0" fontId="6" fillId="7" borderId="0" xfId="0" applyFont="1" applyFill="1" applyAlignment="1">
      <alignment vertical="center" wrapText="1"/>
    </xf>
    <xf numFmtId="14" fontId="3" fillId="0" borderId="0" xfId="1" applyNumberFormat="1" applyAlignment="1">
      <alignment horizontal="right"/>
    </xf>
    <xf numFmtId="164" fontId="0" fillId="0" borderId="0" xfId="0" applyNumberFormat="1"/>
    <xf numFmtId="0" fontId="1" fillId="0" borderId="0" xfId="1" applyFont="1" applyAlignment="1">
      <alignment horizontal="center"/>
    </xf>
    <xf numFmtId="0" fontId="5" fillId="7" borderId="0" xfId="0" applyFont="1" applyFill="1"/>
    <xf numFmtId="0" fontId="16" fillId="4" borderId="6" xfId="0" applyFont="1" applyFill="1" applyBorder="1"/>
    <xf numFmtId="0" fontId="18" fillId="0" borderId="0" xfId="1" applyFont="1" applyAlignment="1">
      <alignment horizontal="center"/>
    </xf>
    <xf numFmtId="49" fontId="18" fillId="0" borderId="0" xfId="1" applyNumberFormat="1" applyFont="1" applyAlignment="1">
      <alignment horizontal="right"/>
    </xf>
    <xf numFmtId="49" fontId="1" fillId="0" borderId="0" xfId="1" applyNumberFormat="1" applyFont="1" applyAlignment="1">
      <alignment horizontal="left"/>
    </xf>
    <xf numFmtId="44" fontId="20" fillId="0" borderId="7" xfId="4" applyFont="1" applyFill="1" applyBorder="1" applyAlignment="1">
      <alignment horizontal="center" vertical="center"/>
    </xf>
    <xf numFmtId="44" fontId="20" fillId="0" borderId="8" xfId="4" applyFont="1" applyFill="1" applyBorder="1" applyAlignment="1">
      <alignment horizontal="center" vertical="center"/>
    </xf>
    <xf numFmtId="44" fontId="0" fillId="0" borderId="0" xfId="4" applyFont="1" applyBorder="1"/>
    <xf numFmtId="49" fontId="19" fillId="0" borderId="0" xfId="0" applyNumberFormat="1" applyFont="1" applyAlignment="1" applyProtection="1">
      <alignment horizontal="center" vertical="center" wrapText="1"/>
      <protection locked="0"/>
    </xf>
    <xf numFmtId="14" fontId="19" fillId="0" borderId="0" xfId="0" applyNumberFormat="1" applyFont="1" applyAlignment="1">
      <alignment horizontal="center" vertical="center" wrapText="1"/>
    </xf>
    <xf numFmtId="44" fontId="20" fillId="0" borderId="0" xfId="4" applyFont="1" applyFill="1" applyBorder="1" applyAlignment="1">
      <alignment horizontal="center" vertical="center"/>
    </xf>
    <xf numFmtId="0" fontId="0" fillId="0" borderId="0" xfId="0" applyAlignment="1">
      <alignment horizontal="centerContinuous" vertical="center"/>
    </xf>
    <xf numFmtId="0" fontId="3" fillId="0" borderId="0" xfId="1" applyAlignment="1">
      <alignment horizontal="center"/>
    </xf>
    <xf numFmtId="49" fontId="0" fillId="0" borderId="0" xfId="0" applyNumberFormat="1"/>
    <xf numFmtId="49" fontId="6" fillId="3" borderId="0" xfId="0" applyNumberFormat="1" applyFont="1" applyFill="1" applyAlignment="1">
      <alignment vertical="center" wrapText="1"/>
    </xf>
    <xf numFmtId="14" fontId="1" fillId="0" borderId="0" xfId="1" applyNumberFormat="1" applyFont="1" applyAlignment="1">
      <alignment horizontal="right"/>
    </xf>
  </cellXfs>
  <cellStyles count="7">
    <cellStyle name="Currency" xfId="4" builtinId="4"/>
    <cellStyle name="Currency 2" xfId="2" xr:uid="{2AE9D320-549F-470D-AC14-D9582C6AF82D}"/>
    <cellStyle name="Hyperlink" xfId="6" builtinId="8"/>
    <cellStyle name="Hyperlink 2" xfId="5" xr:uid="{69A0A7EC-2735-462C-816F-84E9078FEBA3}"/>
    <cellStyle name="Normal" xfId="0" builtinId="0"/>
    <cellStyle name="Normal 2" xfId="1" xr:uid="{68FD2725-2AF9-4A60-873F-A2C934183143}"/>
    <cellStyle name="Percent 2" xfId="3" xr:uid="{1D609E35-F880-4CA1-B085-DC988FD8F260}"/>
  </cellStyles>
  <dxfs count="63">
    <dxf>
      <fill>
        <patternFill>
          <bgColor rgb="FFC5E1AE"/>
        </patternFill>
      </fill>
      <border>
        <top style="thin">
          <color rgb="FF5D295F"/>
        </top>
        <bottom style="thin">
          <color rgb="FF5D295F"/>
        </bottom>
      </border>
    </dxf>
    <dxf>
      <font>
        <b/>
        <i val="0"/>
        <color rgb="FF9C0006"/>
      </font>
      <fill>
        <patternFill>
          <bgColor rgb="FFFFC7CE"/>
        </patternFill>
      </fill>
    </dxf>
    <dxf>
      <font>
        <b/>
        <i val="0"/>
        <color rgb="FF9C0006"/>
      </font>
      <fill>
        <patternFill>
          <bgColor rgb="FFFFC7CE"/>
        </patternFill>
      </fill>
    </dxf>
    <dxf>
      <fill>
        <patternFill>
          <bgColor rgb="FFC5E1AE"/>
        </patternFill>
      </fill>
      <border>
        <top style="thin">
          <color rgb="FF5D295F"/>
        </top>
        <bottom style="thin">
          <color rgb="FF5D295F"/>
        </bottom>
      </border>
    </dxf>
    <dxf>
      <font>
        <b val="0"/>
      </font>
      <fill>
        <patternFill patternType="solid">
          <fgColor indexed="64"/>
          <bgColor rgb="FF87D1DC"/>
        </patternFill>
      </fill>
    </dxf>
    <dxf>
      <font>
        <b val="0"/>
      </font>
      <fill>
        <patternFill patternType="solid">
          <fgColor indexed="64"/>
          <bgColor rgb="FF87D1DC"/>
        </patternFill>
      </fill>
      <border diagonalUp="0" diagonalDown="0">
        <left style="thin">
          <color rgb="FF018EA9"/>
        </left>
        <right style="thin">
          <color rgb="FF018EA9"/>
        </right>
        <top/>
        <bottom/>
        <vertical/>
        <horizontal/>
      </border>
    </dxf>
    <dxf>
      <font>
        <b val="0"/>
      </font>
      <fill>
        <patternFill patternType="solid">
          <fgColor indexed="64"/>
          <bgColor rgb="FF87D1DC"/>
        </patternFill>
      </fill>
      <border diagonalUp="0" diagonalDown="0">
        <left style="thin">
          <color rgb="FF018EA9"/>
        </left>
        <right style="thin">
          <color rgb="FF018EA9"/>
        </right>
        <top/>
        <bottom/>
        <vertical/>
        <horizontal/>
      </border>
    </dxf>
    <dxf>
      <font>
        <b val="0"/>
      </font>
      <fill>
        <patternFill patternType="solid">
          <fgColor indexed="64"/>
          <bgColor rgb="FF87D1DC"/>
        </patternFill>
      </fill>
      <border diagonalUp="0" diagonalDown="0">
        <left style="thin">
          <color rgb="FF018EA9"/>
        </left>
        <right style="thin">
          <color rgb="FF018EA9"/>
        </right>
        <top/>
        <bottom/>
        <vertical/>
        <horizontal/>
      </border>
    </dxf>
    <dxf>
      <font>
        <b val="0"/>
        <i val="0"/>
        <strike val="0"/>
        <condense val="0"/>
        <extend val="0"/>
        <outline val="0"/>
        <shadow val="0"/>
        <u val="none"/>
        <vertAlign val="baseline"/>
        <sz val="11"/>
        <color theme="1"/>
        <name val="Calibri"/>
        <family val="2"/>
        <scheme val="none"/>
      </font>
      <fill>
        <patternFill patternType="solid">
          <fgColor indexed="64"/>
          <bgColor rgb="FF87D1DC"/>
        </patternFill>
      </fill>
      <border diagonalUp="0" diagonalDown="0">
        <left/>
        <right style="thin">
          <color rgb="FF018EA9"/>
        </right>
        <top/>
        <bottom/>
        <vertical/>
        <horizontal/>
      </border>
    </dxf>
    <dxf>
      <border outline="0">
        <left style="medium">
          <color indexed="64"/>
        </left>
        <right style="medium">
          <color indexed="64"/>
        </right>
        <top style="medium">
          <color indexed="64"/>
        </top>
        <bottom style="medium">
          <color indexed="64"/>
        </bottom>
      </border>
    </dxf>
    <dxf>
      <font>
        <b val="0"/>
      </font>
      <fill>
        <patternFill patternType="solid">
          <fgColor indexed="64"/>
          <bgColor rgb="FF87D1DC"/>
        </patternFill>
      </fill>
    </dxf>
    <dxf>
      <border>
        <bottom style="thin">
          <color theme="1"/>
        </bottom>
      </border>
    </dxf>
    <dxf>
      <font>
        <b/>
        <i val="0"/>
        <strike val="0"/>
        <condense val="0"/>
        <extend val="0"/>
        <outline val="0"/>
        <shadow val="0"/>
        <u val="none"/>
        <vertAlign val="baseline"/>
        <sz val="11"/>
        <color theme="1"/>
        <name val="Calibri"/>
        <family val="2"/>
        <scheme val="none"/>
      </font>
    </dxf>
    <dxf>
      <alignment vertical="center" textRotation="0" indent="0" justifyLastLine="0" shrinkToFit="0" readingOrder="0"/>
      <extLst>
        <ext xmlns:xfpb="http://schemas.microsoft.com/office/spreadsheetml/2022/featurepropertybag" uri="{0417FA29-78FA-4A13-93AC-8FF0FAFDF519}">
          <xfpb:DXFComplement i="0"/>
        </ext>
      </extLst>
    </dxf>
    <dxf>
      <alignment vertical="center" textRotation="0" indent="0" justifyLastLine="0" shrinkToFit="0" readingOrder="0"/>
    </dxf>
    <dxf>
      <alignment vertical="center" textRotation="0" indent="0" justifyLastLine="0" shrinkToFit="0" readingOrder="0"/>
      <extLst>
        <ext xmlns:xfpb="http://schemas.microsoft.com/office/spreadsheetml/2022/featurepropertybag" uri="{0417FA29-78FA-4A13-93AC-8FF0FAFDF519}">
          <xfpb:DXFComplement i="0"/>
        </ext>
      </extLst>
    </dxf>
    <dxf>
      <alignment vertical="center" textRotation="0" indent="0" justifyLastLine="0" shrinkToFit="0" readingOrder="0"/>
      <extLst>
        <ext xmlns:xfpb="http://schemas.microsoft.com/office/spreadsheetml/2022/featurepropertybag" uri="{0417FA29-78FA-4A13-93AC-8FF0FAFDF519}">
          <xfpb:DXFComplement i="0"/>
        </ext>
      </extLst>
    </dxf>
    <dxf>
      <alignment horizontal="general" vertical="center" textRotation="0" wrapText="0" indent="0" justifyLastLine="0" shrinkToFit="0" readingOrder="0"/>
      <extLst>
        <ext xmlns:xfpb="http://schemas.microsoft.com/office/spreadsheetml/2022/featurepropertybag" uri="{0417FA29-78FA-4A13-93AC-8FF0FAFDF519}">
          <xfpb:DXFComplement i="0"/>
        </ext>
      </extLst>
    </dxf>
    <dxf>
      <alignment vertical="center" textRotation="0" indent="0" justifyLastLine="0" shrinkToFit="0" readingOrder="0"/>
      <extLst>
        <ext xmlns:xfpb="http://schemas.microsoft.com/office/spreadsheetml/2022/featurepropertybag" uri="{0417FA29-78FA-4A13-93AC-8FF0FAFDF519}">
          <xfpb:DXFComplement i="0"/>
        </ext>
      </extLst>
    </dxf>
    <dxf>
      <alignment vertical="center" textRotation="0" indent="0" justifyLastLine="0" shrinkToFit="0" readingOrder="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2"/>
        <color theme="1"/>
        <name val="Calibri"/>
        <family val="2"/>
        <scheme val="none"/>
      </font>
      <alignment horizontal="left" vertical="center" textRotation="0" wrapText="0" indent="0" justifyLastLine="0" shrinkToFit="0" readingOrder="0"/>
    </dxf>
    <dxf>
      <font>
        <strike val="0"/>
        <outline val="0"/>
        <shadow val="0"/>
        <u val="none"/>
        <vertAlign val="baseline"/>
        <sz val="12"/>
        <color theme="1"/>
        <name val="Calibri"/>
        <family val="2"/>
        <scheme val="none"/>
      </font>
      <alignment horizontal="left" vertical="center" textRotation="0" wrapText="0" indent="0" justifyLastLine="0" shrinkToFit="0" readingOrder="0"/>
    </dxf>
    <dxf>
      <font>
        <strike val="0"/>
        <outline val="0"/>
        <shadow val="0"/>
        <u val="none"/>
        <vertAlign val="baseline"/>
        <sz val="12"/>
        <color theme="1"/>
        <name val="Calibri"/>
        <family val="2"/>
        <scheme val="none"/>
      </font>
      <alignment horizontal="center" vertical="center" textRotation="0" wrapText="0" indent="0" justifyLastLine="0" shrinkToFit="0" readingOrder="0"/>
    </dxf>
    <dxf>
      <alignment vertical="center" textRotation="0" indent="0" justifyLastLine="0" shrinkToFit="0" readingOrder="0"/>
    </dxf>
    <dxf>
      <font>
        <strike val="0"/>
        <outline val="0"/>
        <shadow val="0"/>
        <u val="none"/>
        <vertAlign val="baseline"/>
        <sz val="11"/>
        <color theme="0" tint="-4.9989318521683403E-2"/>
        <name val="Calibri"/>
        <family val="2"/>
        <scheme val="none"/>
      </font>
      <fill>
        <patternFill patternType="solid">
          <fgColor indexed="64"/>
          <bgColor rgb="FF0D5257"/>
        </patternFill>
      </fill>
    </dxf>
    <dxf>
      <font>
        <b/>
        <i val="0"/>
        <strike val="0"/>
        <condense val="0"/>
        <extend val="0"/>
        <outline val="0"/>
        <shadow val="0"/>
        <u val="none"/>
        <vertAlign val="baseline"/>
        <sz val="11"/>
        <color theme="0"/>
        <name val="Calibri"/>
        <family val="2"/>
        <scheme val="none"/>
      </font>
      <fill>
        <patternFill patternType="solid">
          <fgColor theme="7"/>
          <bgColor theme="7"/>
        </patternFill>
      </fill>
      <alignment horizontal="general" vertical="center" textRotation="0" wrapText="1" indent="0" justifyLastLine="0" shrinkToFit="0" readingOrder="0"/>
      <border diagonalUp="0" diagonalDown="0">
        <left/>
        <right/>
        <top style="thin">
          <color theme="7" tint="0.39997558519241921"/>
        </top>
        <bottom style="thin">
          <color theme="7" tint="0.39997558519241921"/>
        </bottom>
        <vertical/>
        <horizontal/>
      </border>
    </dxf>
    <dxf>
      <font>
        <b/>
      </font>
    </dxf>
    <dxf>
      <font>
        <b/>
        <i val="0"/>
        <strike val="0"/>
        <condense val="0"/>
        <extend val="0"/>
        <outline val="0"/>
        <shadow val="0"/>
        <u val="none"/>
        <vertAlign val="baseline"/>
        <sz val="11"/>
        <color theme="0" tint="-4.9989318521683403E-2"/>
        <name val="Calibri"/>
        <family val="2"/>
        <scheme val="none"/>
      </font>
      <fill>
        <patternFill patternType="solid">
          <fgColor indexed="64"/>
          <bgColor rgb="FF5D295F"/>
        </patternFill>
      </fill>
      <border diagonalUp="0" diagonalDown="0">
        <left style="thin">
          <color rgb="FFBEA5BB"/>
        </left>
        <right style="thin">
          <color rgb="FFBEA5BB"/>
        </right>
        <top style="thin">
          <color rgb="FFBEA5BB"/>
        </top>
        <bottom style="thin">
          <color rgb="FFBEA5BB"/>
        </bottom>
        <vertical style="thin">
          <color rgb="FFBEA5BB"/>
        </vertical>
        <horizontal style="thin">
          <color rgb="FFBEA5BB"/>
        </horizontal>
      </border>
    </dxf>
    <dxf>
      <font>
        <b/>
      </font>
    </dxf>
    <dxf>
      <alignment horizontal="general" textRotation="0" wrapText="0" indent="0" justifyLastLine="0" shrinkToFit="0" readingOrder="0"/>
    </dxf>
    <dxf>
      <font>
        <b/>
        <i val="0"/>
        <strike val="0"/>
        <condense val="0"/>
        <extend val="0"/>
        <outline val="0"/>
        <shadow val="0"/>
        <u val="none"/>
        <vertAlign val="baseline"/>
        <sz val="11"/>
        <color theme="1"/>
        <name val="Calibri"/>
        <family val="2"/>
        <scheme val="none"/>
      </font>
      <alignment horizontal="general" vertical="center" textRotation="0" wrapText="1" indent="0" justifyLastLine="0" shrinkToFit="0" readingOrder="0"/>
    </dxf>
    <dxf>
      <font>
        <strike val="0"/>
        <outline val="0"/>
        <shadow val="0"/>
        <u val="none"/>
        <vertAlign val="baseline"/>
        <sz val="11"/>
        <color auto="1"/>
        <name val="Calibri"/>
        <family val="2"/>
        <scheme val="none"/>
      </font>
      <fill>
        <patternFill patternType="none">
          <fgColor indexed="64"/>
          <bgColor auto="1"/>
        </patternFill>
      </fill>
    </dxf>
    <dxf>
      <font>
        <strike val="0"/>
        <outline val="0"/>
        <shadow val="0"/>
        <u val="none"/>
        <vertAlign val="baseline"/>
        <sz val="11"/>
        <color auto="1"/>
        <name val="Calibri"/>
        <family val="2"/>
        <scheme val="none"/>
      </font>
      <fill>
        <patternFill patternType="none">
          <fgColor indexed="64"/>
          <bgColor auto="1"/>
        </patternFill>
      </fill>
    </dxf>
    <dxf>
      <font>
        <strike val="0"/>
        <outline val="0"/>
        <shadow val="0"/>
        <u val="none"/>
        <vertAlign val="baseline"/>
        <sz val="11"/>
        <color auto="1"/>
        <name val="Calibri"/>
        <family val="2"/>
        <scheme val="none"/>
      </font>
      <numFmt numFmtId="34" formatCode="_(&quot;$&quot;* #,##0.00_);_(&quot;$&quot;* \(#,##0.00\);_(&quot;$&quot;* &quot;-&quot;??_);_(@_)"/>
      <fill>
        <patternFill patternType="none">
          <fgColor indexed="64"/>
          <bgColor auto="1"/>
        </patternFill>
      </fill>
    </dxf>
    <dxf>
      <font>
        <strike val="0"/>
        <outline val="0"/>
        <shadow val="0"/>
        <u val="none"/>
        <vertAlign val="baseline"/>
        <sz val="11"/>
        <color auto="1"/>
        <name val="Calibri"/>
        <family val="2"/>
        <scheme val="none"/>
      </font>
      <numFmt numFmtId="0" formatCode="General"/>
      <fill>
        <patternFill patternType="none">
          <fgColor indexed="64"/>
          <bgColor auto="1"/>
        </patternFill>
      </fill>
    </dxf>
    <dxf>
      <font>
        <strike val="0"/>
        <outline val="0"/>
        <shadow val="0"/>
        <u val="none"/>
        <vertAlign val="baseline"/>
        <sz val="11"/>
        <color auto="1"/>
        <name val="Calibri"/>
        <family val="2"/>
        <scheme val="none"/>
      </font>
      <fill>
        <patternFill patternType="none">
          <fgColor indexed="64"/>
          <bgColor auto="1"/>
        </patternFill>
      </fill>
      <extLst>
        <ext xmlns:xfpb="http://schemas.microsoft.com/office/spreadsheetml/2022/featurepropertybag" uri="{0417FA29-78FA-4A13-93AC-8FF0FAFDF519}">
          <xfpb:DXFComplement i="0"/>
        </ext>
      </extLst>
    </dxf>
    <dxf>
      <numFmt numFmtId="30" formatCode="@"/>
      <fill>
        <patternFill patternType="none">
          <fgColor indexed="64"/>
          <bgColor indexed="65"/>
        </patternFill>
      </fill>
      <alignment horizontal="right" vertical="bottom" textRotation="0" wrapText="0" indent="0" justifyLastLine="0" shrinkToFit="0" readingOrder="0"/>
    </dxf>
    <dxf>
      <numFmt numFmtId="30" formatCode="@"/>
      <fill>
        <patternFill patternType="none">
          <fgColor indexed="64"/>
          <bgColor indexed="65"/>
        </patternFill>
      </fill>
      <alignment horizontal="left" vertical="bottom" textRotation="0" wrapText="0" indent="0" justifyLastLine="0" shrinkToFit="0" readingOrder="0"/>
    </dxf>
    <dxf>
      <numFmt numFmtId="19" formatCode="m/d/yy"/>
    </dxf>
    <dxf>
      <font>
        <b val="0"/>
      </font>
      <numFmt numFmtId="30" formatCode="@"/>
    </dxf>
    <dxf>
      <numFmt numFmtId="0" formatCode="General"/>
      <alignment horizontal="center" vertical="bottom" textRotation="0" wrapText="0" indent="0" justifyLastLine="0" shrinkToFit="0" readingOrder="0"/>
    </dxf>
    <dxf>
      <alignment horizontal="general" vertical="center" textRotation="0" wrapText="1" indent="0" justifyLastLine="0" shrinkToFit="0" readingOrder="0"/>
    </dxf>
    <dxf>
      <fill>
        <patternFill patternType="solid">
          <fgColor theme="7" tint="0.79998168889431442"/>
          <bgColor theme="7" tint="0.79998168889431442"/>
        </patternFill>
      </fill>
    </dxf>
    <dxf>
      <fill>
        <patternFill patternType="solid">
          <fgColor theme="7" tint="0.79998168889431442"/>
          <bgColor theme="7" tint="0.79998168889431442"/>
        </patternFill>
      </fill>
    </dxf>
    <dxf>
      <font>
        <b/>
        <color theme="1"/>
      </font>
    </dxf>
    <dxf>
      <font>
        <b val="0"/>
        <i val="0"/>
        <color theme="1"/>
      </font>
    </dxf>
    <dxf>
      <font>
        <b/>
        <color theme="1"/>
      </font>
      <border>
        <top style="double">
          <color theme="7"/>
        </top>
      </border>
    </dxf>
    <dxf>
      <font>
        <b/>
        <color theme="0"/>
      </font>
      <fill>
        <patternFill patternType="solid">
          <fgColor theme="7"/>
          <bgColor theme="7"/>
        </patternFill>
      </fill>
    </dxf>
    <dxf>
      <font>
        <color theme="1"/>
      </font>
      <border>
        <left style="thin">
          <color theme="7" tint="0.39997558519241921"/>
        </left>
        <right style="thin">
          <color theme="7" tint="0.39997558519241921"/>
        </right>
        <top style="thin">
          <color theme="7" tint="0.39997558519241921"/>
        </top>
        <bottom style="thin">
          <color theme="7" tint="0.39997558519241921"/>
        </bottom>
        <horizontal style="thin">
          <color theme="7" tint="0.39997558519241921"/>
        </horizontal>
      </border>
    </dxf>
    <dxf>
      <fill>
        <patternFill patternType="solid">
          <fgColor rgb="FFADD5EF"/>
          <bgColor rgb="FFADD5EF"/>
        </patternFill>
      </fill>
    </dxf>
    <dxf>
      <fill>
        <patternFill patternType="solid">
          <fgColor theme="0" tint="-0.34998626667073579"/>
          <bgColor rgb="FFADD5EF"/>
        </patternFill>
      </fill>
    </dxf>
    <dxf>
      <font>
        <b/>
        <color theme="1"/>
      </font>
    </dxf>
    <dxf>
      <font>
        <b/>
        <color theme="1"/>
      </font>
    </dxf>
    <dxf>
      <font>
        <b/>
        <color theme="1"/>
      </font>
      <border>
        <top style="medium">
          <color theme="1"/>
        </top>
      </border>
    </dxf>
    <dxf>
      <font>
        <b/>
        <i val="0"/>
        <color theme="0"/>
      </font>
      <fill>
        <patternFill>
          <bgColor rgb="FF003F6B"/>
        </patternFill>
      </fill>
    </dxf>
    <dxf>
      <font>
        <color theme="1"/>
      </font>
      <fill>
        <patternFill patternType="solid">
          <fgColor theme="0" tint="-0.14996795556505021"/>
          <bgColor theme="0" tint="-4.9989318521683403E-2"/>
        </patternFill>
      </fill>
      <border>
        <left style="thin">
          <color rgb="FF003F6B"/>
        </left>
        <right style="thin">
          <color rgb="FF003F6B"/>
        </right>
        <top style="thin">
          <color rgb="FF003F6B"/>
        </top>
        <bottom style="thin">
          <color rgb="FF003F6B"/>
        </bottom>
        <vertical style="thin">
          <color rgb="FF003F6B"/>
        </vertical>
        <horizontal style="thin">
          <color rgb="FF003F6B"/>
        </horizontal>
      </border>
    </dxf>
    <dxf>
      <fill>
        <patternFill patternType="solid">
          <fgColor theme="0" tint="-0.14996795556505021"/>
          <bgColor rgb="FFBEA5BB"/>
        </patternFill>
      </fill>
    </dxf>
    <dxf>
      <fill>
        <patternFill patternType="solid">
          <fgColor theme="0" tint="-0.14996795556505021"/>
          <bgColor rgb="FFBEA5BB"/>
        </patternFill>
      </fill>
    </dxf>
    <dxf>
      <font>
        <b/>
        <color theme="1"/>
      </font>
    </dxf>
    <dxf>
      <font>
        <b/>
        <color theme="1"/>
      </font>
    </dxf>
    <dxf>
      <font>
        <b/>
        <color theme="1"/>
      </font>
      <border>
        <top style="double">
          <color theme="1"/>
        </top>
      </border>
    </dxf>
    <dxf>
      <font>
        <b/>
        <color theme="0"/>
      </font>
      <fill>
        <patternFill patternType="solid">
          <fgColor theme="1"/>
          <bgColor rgb="FF5D295F"/>
        </patternFill>
      </fill>
    </dxf>
    <dxf>
      <font>
        <color theme="1"/>
      </font>
      <border>
        <left style="thin">
          <color theme="1"/>
        </left>
        <right style="thin">
          <color theme="1"/>
        </right>
        <top style="thin">
          <color theme="1"/>
        </top>
        <bottom style="thin">
          <color theme="1"/>
        </bottom>
        <horizontal style="thin">
          <color theme="1"/>
        </horizontal>
      </border>
    </dxf>
  </dxfs>
  <tableStyles count="4" defaultTableStyle="TableStyleMedium2" defaultPivotStyle="PivotStyleLight16">
    <tableStyle name="Applicant Table" pivot="0" count="7" xr9:uid="{49D0F9A8-EF69-4FC0-93F1-1AA41DEC1F27}">
      <tableStyleElement type="wholeTable" dxfId="62"/>
      <tableStyleElement type="headerRow" dxfId="61"/>
      <tableStyleElement type="totalRow" dxfId="60"/>
      <tableStyleElement type="firstColumn" dxfId="59"/>
      <tableStyleElement type="lastColumn" dxfId="58"/>
      <tableStyleElement type="firstRowStripe" dxfId="57"/>
      <tableStyleElement type="firstColumnStripe" dxfId="56"/>
    </tableStyle>
    <tableStyle name="Table Style 1" pivot="0" count="0" xr9:uid="{30D2CC1A-A007-4852-84BF-1C1DD2644267}"/>
    <tableStyle name="TableStyleMedium22 2" pivot="0" count="7" xr9:uid="{1616E67D-2C48-48E2-A3A2-9BAE7CE52C05}">
      <tableStyleElement type="wholeTable" dxfId="55"/>
      <tableStyleElement type="headerRow" dxfId="54"/>
      <tableStyleElement type="totalRow" dxfId="53"/>
      <tableStyleElement type="firstColumn" dxfId="52"/>
      <tableStyleElement type="lastColumn" dxfId="51"/>
      <tableStyleElement type="firstRowStripe" dxfId="50"/>
      <tableStyleElement type="firstColumnStripe" dxfId="49"/>
    </tableStyle>
    <tableStyle name="TableStyleMedium5 2" pivot="0" count="7" xr9:uid="{DB885551-7DB0-407B-9160-3AB60CE5DC6A}">
      <tableStyleElement type="wholeTable" dxfId="48"/>
      <tableStyleElement type="headerRow" dxfId="47"/>
      <tableStyleElement type="totalRow" dxfId="46"/>
      <tableStyleElement type="firstColumn" dxfId="45"/>
      <tableStyleElement type="lastColumn" dxfId="44"/>
      <tableStyleElement type="firstRowStripe" dxfId="43"/>
      <tableStyleElement type="firstColumnStripe" dxfId="42"/>
    </tableStyle>
  </tableStyles>
  <colors>
    <mruColors>
      <color rgb="FFBEA5BB"/>
      <color rgb="FF5CA137"/>
      <color rgb="FFADD5EF"/>
      <color rgb="FF003F6B"/>
      <color rgb="FFC5E1AE"/>
      <color rgb="FF71BF45"/>
      <color rgb="FF5D295F"/>
      <color rgb="FF7E98B9"/>
      <color rgb="FFB7C4D7"/>
      <color rgb="FF018E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1.xml"/><Relationship Id="rId5" Type="http://schemas.openxmlformats.org/officeDocument/2006/relationships/theme" Target="theme/theme1.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microsoft.com/office/2022/11/relationships/FeaturePropertyBag" Target="featurePropertyBag/featurePropertyBag.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SFY24%20-%20AF/HFA/Q4/HFA%20Q4%20Application%20Parsing%20and%20Invoice%20Validation.xlsx" TargetMode="External"/><Relationship Id="rId2" Type="http://schemas.openxmlformats.org/officeDocument/2006/relationships/externalLinkPath" Target="https://mn365.sharepoint.com/sites/ADM-STAR-Cn/Shared%20Documents/04%20State/Accommodation%20Fund/SFY24%20-%20AF/HFA/Q4/HFA%20Q4%20Application%20Parsing%20and%20Invoice%20Validation.xlsx" TargetMode="External"/><Relationship Id="rId1" Type="http://schemas.openxmlformats.org/officeDocument/2006/relationships/externalLinkPath" Target="/sites/ADM-STAR-Cn/Shared%20Documents/04%20State/Accommodation%20Fund/SFY24%20-%20AF/HFA/Q4/HFA%20Q4%20Application%20Parsing%20and%20Invoice%20Valida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able Generated Here"/>
      <sheetName val="Agency Acronyms"/>
      <sheetName val="Paste Data Here"/>
      <sheetName val="Validation Table"/>
    </sheetNames>
    <sheetDataSet>
      <sheetData sheetId="0"/>
      <sheetData sheetId="1">
        <row r="4">
          <cell r="F4">
            <v>45383</v>
          </cell>
          <cell r="G4">
            <v>45473</v>
          </cell>
        </row>
        <row r="13">
          <cell r="F13">
            <v>45108</v>
          </cell>
          <cell r="G13">
            <v>45473</v>
          </cell>
        </row>
      </sheetData>
      <sheetData sheetId="2"/>
      <sheetData sheetId="3"/>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bag type="DXFComplements" extRef="D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5E09D38-F16D-46E8-B63E-A189FAADBFCB}" name="INTERNAL_Submission_Information" displayName="INTERNAL_Submission_Information" ref="A32:S33" totalsRowShown="0" headerRowDxfId="30">
  <autoFilter ref="A32:S33" xr:uid="{35E09D38-F16D-46E8-B63E-A189FAADBFC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E70ED1CC-6A8B-477C-A289-A0FD3586FCE9}" name="Submitter Name" dataDxfId="29">
      <calculatedColumnFormula array="1">Submission_Information[Submitter Name]</calculatedColumnFormula>
    </tableColumn>
    <tableColumn id="2" xr3:uid="{3F31DD40-9DCE-459A-AE2E-9348FF647734}" name="State Agency">
      <calculatedColumnFormula array="1">Submission_Information[Agency]</calculatedColumnFormula>
    </tableColumn>
    <tableColumn id="3" xr3:uid="{F57A0092-38DE-49FD-AE55-CEDFDAB949A8}" name="Quarter">
      <calculatedColumnFormula array="1">Submission_Information[Quarter]</calculatedColumnFormula>
    </tableColumn>
    <tableColumn id="4" xr3:uid="{CA908873-D8D9-497C-B309-3FD91D117EB4}" name="Number of Employees">
      <calculatedColumnFormula>COUNTIF(Applicant_Information[Applicant Type],"Employee")</calculatedColumnFormula>
    </tableColumn>
    <tableColumn id="5" xr3:uid="{6226CEC6-4295-476A-B2CC-99ADEE006856}" name="Number of Job Applicants">
      <calculatedColumnFormula>COUNTIF(Applicant_Information[Applicant Type],"Job Applicant")</calculatedColumnFormula>
    </tableColumn>
    <tableColumn id="20" xr3:uid="{D2BB46E6-40B4-4F71-9C28-0C333924A7AC}" name="Metro">
      <calculatedColumnFormula>COUNTIFS(Applicant_Information[Metro/Non-Metro],"Metro", Applicant_Information[Equipment Purchased], TRUE)</calculatedColumnFormula>
    </tableColumn>
    <tableColumn id="21" xr3:uid="{CA783A66-741D-4441-9AC5-EC9B11395F85}" name="Non-Metro">
      <calculatedColumnFormula>COUNTIFS(Applicant_Information[Metro/Non-Metro],"Non-Metro", Applicant_Information[Equipment Purchased],TRUE)</calculatedColumnFormula>
    </tableColumn>
    <tableColumn id="6" xr3:uid="{D9D4DEB7-910F-422B-907F-C0974837433E}" name="Nature of Accommodation">
      <calculatedColumnFormula array="1">_xlfn.TEXTJOIN(", ", TRUE,IF(INTERNAL_Submission_Information[[#This Row],[Hearing]:[Other]]&gt;0,INTERNAL_Submission_Information[[#This Row],[Hearing]:[Other]]&amp;" - "&amp;INTERNAL_Submission_Information[[#Headers],[Hearing]:[Other]],""))</calculatedColumnFormula>
    </tableColumn>
    <tableColumn id="16" xr3:uid="{79038BC9-A319-49E2-8B77-BCB19019AF05}" name="Hearing">
      <calculatedColumnFormula>COUNTIF(Applicant_Information[Hearing],TRUE)</calculatedColumnFormula>
    </tableColumn>
    <tableColumn id="15" xr3:uid="{4ECCD989-2870-4527-AA11-381BB57617D6}" name="Vision">
      <calculatedColumnFormula>COUNTIF(Applicant_Information[Vision],TRUE)</calculatedColumnFormula>
    </tableColumn>
    <tableColumn id="14" xr3:uid="{0EDC1FB9-2283-45C6-A4C9-88E35AA1052B}" name="Mobility">
      <calculatedColumnFormula>COUNTIF(Applicant_Information[Physical/Mobility],TRUE)</calculatedColumnFormula>
    </tableColumn>
    <tableColumn id="13" xr3:uid="{EE22567A-910F-4479-9EF2-8D0ED36C962C}" name="Speech">
      <calculatedColumnFormula>COUNTIF(Applicant_Information[Speech],TRUE)</calculatedColumnFormula>
    </tableColumn>
    <tableColumn id="12" xr3:uid="{9D5D58A1-CE11-4E43-99E7-100A53430773}" name="Cognitive/Learning">
      <calculatedColumnFormula>COUNTIF(Applicant_Information[Cognitive/Learning],TRUE)</calculatedColumnFormula>
    </tableColumn>
    <tableColumn id="17" xr3:uid="{E9476CE3-C7CC-4504-B7BC-A6BD4235B5EB}" name="Other">
      <calculatedColumnFormula>COUNTIF(Applicant_Information[Other (Describe)],"&lt;&gt;")</calculatedColumnFormula>
    </tableColumn>
    <tableColumn id="7" xr3:uid="{E54E036E-1EB1-450B-A32E-93EE4D1F2704}" name="AT Device Category">
      <calculatedColumnFormula array="1">IF(INTERNAL_Submission_Information[[#This Row],[AT Device Number]]=0,"",_xlfn.ARRAYTOTEXT(_xlfn.HSTACK(_xlfn._xlws.FILTER(Invoice_Information[INTERNAL USE Device Category], (Invoice_Information[INTERNAL USE AT Number]&lt;&gt;"")*(Invoice_Information[INTERNAL USE Invoice Matches]=TRUE),"")&amp;";", _xlfn._xlws.FILTER(Invoice_Information[Cost of Accommodation], (Invoice_Information[INTERNAL USE AT Number]&lt;&gt;"")*(Invoice_Information[INTERNAL USE Invoice Matches]=TRUE),"")&amp;";",_xlfn._xlws.FILTER(Invoice_Information[INTERNAL USE AT Number], (Invoice_Information[INTERNAL USE AT Number]&lt;&gt;"")*(Invoice_Information[INTERNAL USE Invoice Matches]=TRUE),"")),0))</calculatedColumnFormula>
    </tableColumn>
    <tableColumn id="18" xr3:uid="{B4037902-7022-4283-B3DD-E105D375F4B5}" name="AT Device Number">
      <calculatedColumnFormula>SUMIF(Invoice_Information[INTERNAL USE Invoice Matches],TRUE,Invoice_Information[INTERNAL USE AT Number])</calculatedColumnFormula>
    </tableColumn>
    <tableColumn id="8" xr3:uid="{C5AB347F-95A2-407F-A887-3B420DD54AC4}" name="AT Cost Total" dataCellStyle="Currency">
      <calculatedColumnFormula>SUMIFS(Invoice_Information[Cost of Accommodation],Invoice_Information[INTERNAL USE Invoice Matches],TRUE,Invoice_Information[INTERNAL USE AT Number],"&gt;0")</calculatedColumnFormula>
    </tableColumn>
    <tableColumn id="9" xr3:uid="{EB84A2DC-F554-4D41-B969-747EAB395142}" name="Total Cost of Accommodations" dataCellStyle="Currency">
      <calculatedColumnFormula>SUMIF(Invoice_Information[INTERNAL USE Invoice Matches],TRUE,Invoice_Information[Cost of Accommodation])</calculatedColumnFormula>
    </tableColumn>
    <tableColumn id="10" xr3:uid="{73E9E200-9CC3-4412-9970-4BF9D7957980}" name="Mileage Offset">
      <calculatedColumnFormula>SUMIF(Invoice_Information[INTERNAL USE Invoice Matches],TRUE,Invoice_Information[INTERNAL USE Mileage Offset])</calculatedColumnFormula>
    </tableColumn>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03CA3CA-5E21-43CF-8AB3-B3B4264F92D4}" name="Applicant_Directions" displayName="Applicant_Directions" ref="A6:B15" totalsRowShown="0" headerRowDxfId="28">
  <autoFilter ref="A6:B15" xr:uid="{A03CA3CA-5E21-43CF-8AB3-B3B4264F92D4}">
    <filterColumn colId="0" hiddenButton="1"/>
    <filterColumn colId="1" hiddenButton="1"/>
  </autoFilter>
  <tableColumns count="2">
    <tableColumn id="1" xr3:uid="{BD40D463-C9EE-446D-9384-A4AFEC33834C}" name="Header" dataDxfId="27"/>
    <tableColumn id="2" xr3:uid="{7E57A999-9499-4D0C-851B-AC096372AADF}" name="Explanation"/>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BA47CBE-5B7A-4F0B-BE9C-3A603AE78F27}" name="Invoice_Directions" displayName="Invoice_Directions" ref="A18:B28" totalsRowShown="0" headerRowDxfId="26">
  <autoFilter ref="A18:B28" xr:uid="{FBA47CBE-5B7A-4F0B-BE9C-3A603AE78F27}">
    <filterColumn colId="0" hiddenButton="1"/>
    <filterColumn colId="1" hiddenButton="1"/>
  </autoFilter>
  <tableColumns count="2">
    <tableColumn id="1" xr3:uid="{0DD279D3-389A-474F-80CB-F48975D45D05}" name="Header" dataDxfId="25"/>
    <tableColumn id="2" xr3:uid="{7ED2AEC1-16F2-4D12-83B7-9DC1E3C8C449}" name="Explanation"/>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BE3A139-3E47-44B6-AF48-89308534C50F}" name="Applicant_Information" displayName="Applicant_Information" ref="A8:J38" totalsRowShown="0" headerRowDxfId="24" dataDxfId="23">
  <autoFilter ref="A8:J38" xr:uid="{EBE3A139-3E47-44B6-AF48-89308534C50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212887B2-36A8-4498-B9B9-042C929D4C27}" name="Applicant Number" dataDxfId="22"/>
    <tableColumn id="8" xr3:uid="{2A581DA7-1AA9-4D74-8FF5-F3F0B6963C99}" name="Applicant Type" dataDxfId="21"/>
    <tableColumn id="10" xr3:uid="{849EB97B-EAF0-4B1A-B49F-8BADDDCD2A21}" name="Metro/Non-Metro" dataDxfId="20"/>
    <tableColumn id="4" xr3:uid="{B09986AE-BC28-4EF0-91F2-0AB30FD1CE54}" name="Hearing" dataDxfId="19"/>
    <tableColumn id="2" xr3:uid="{70C5DE97-7957-45E2-9DA6-0E6D07B83497}" name="Vision" dataDxfId="18"/>
    <tableColumn id="3" xr3:uid="{572A9195-46CB-4B67-81C0-E4F79832D86A}" name="Physical/Mobility" dataDxfId="17"/>
    <tableColumn id="5" xr3:uid="{B2D7AD96-F66D-432F-8656-CFCC66354DE3}" name="Speech" dataDxfId="16"/>
    <tableColumn id="6" xr3:uid="{909DB8D6-C7DC-4FCD-A0A2-A7D53F3FF18E}" name="Cognitive/Learning" dataDxfId="15"/>
    <tableColumn id="7" xr3:uid="{AAC3DAC5-3170-4464-80C8-8E80937E3D07}" name="Other (Describe)" dataDxfId="14"/>
    <tableColumn id="9" xr3:uid="{E9BF0E25-E940-4CE4-A1D7-3D989E3D4508}" name="Equipment Purchased" dataDxfId="13"/>
  </tableColumns>
  <tableStyleInfo name="Applicant Table"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569BF4F-3EBA-4772-A333-0E3F31FBD78F}" name="Submission_Information" displayName="Submission_Information" ref="A4:E5" totalsRowShown="0" headerRowDxfId="12" dataDxfId="10" headerRowBorderDxfId="11" tableBorderDxfId="9">
  <autoFilter ref="A4:E5" xr:uid="{B569BF4F-3EBA-4772-A333-0E3F31FBD78F}">
    <filterColumn colId="0" hiddenButton="1"/>
    <filterColumn colId="1" hiddenButton="1"/>
    <filterColumn colId="2" hiddenButton="1"/>
    <filterColumn colId="3" hiddenButton="1"/>
    <filterColumn colId="4" hiddenButton="1"/>
  </autoFilter>
  <tableColumns count="5">
    <tableColumn id="1" xr3:uid="{A21B5EDE-C389-4C91-BFDF-4DEF191E1DCD}" name="Submitter Name" dataDxfId="8"/>
    <tableColumn id="2" xr3:uid="{8FB080A7-D3FF-4F2B-B767-E4892C4E243D}" name="Submitter Email" dataDxfId="7"/>
    <tableColumn id="3" xr3:uid="{0A5C97B3-D38B-44C7-98A6-6BD44A6DCE0A}" name="Agency" dataDxfId="6"/>
    <tableColumn id="4" xr3:uid="{3319D4DD-9DD9-47B2-96C7-2384F5806F50}" name="Quarter" dataDxfId="5"/>
    <tableColumn id="5" xr3:uid="{7F3ADDB3-4B44-4399-A2A9-D9937CFBFB12}" name="State Fiscal Year" dataDxfId="4"/>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EE8A316-67C0-49CA-B68E-066E6C7EEE96}" name="Invoice_Information" displayName="Invoice_Information" ref="A3:O23" totalsRowShown="0" headerRowDxfId="41">
  <autoFilter ref="A3:O23" xr:uid="{9EE8A316-67C0-49CA-B68E-066E6C7EEE9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1" xr3:uid="{2B3CE858-3BD3-4B00-94AD-035229AE989C}" name="Line Number" dataDxfId="40">
      <calculatedColumnFormula>ROW(A1)</calculatedColumnFormula>
    </tableColumn>
    <tableColumn id="1" xr3:uid="{CE85656A-49AB-47A0-8909-B4423C4E339A}" name="Invoice Number" dataDxfId="39"/>
    <tableColumn id="2" xr3:uid="{9E6BDF18-D7B7-477C-938E-18DB7533A4ED}" name="Invoice Date"/>
    <tableColumn id="3" xr3:uid="{610AF4AA-8C5D-4C00-ADC7-A8115BA5761E}" name="Date of Service" dataDxfId="38"/>
    <tableColumn id="4" xr3:uid="{9F344561-6805-4B5A-9C68-D7EF728C6C58}" name="Vendor"/>
    <tableColumn id="5" xr3:uid="{D4ACA5B8-7D6B-4312-9632-345E7603A57B}" name="Cost of Accommodation" dataCellStyle="Currency"/>
    <tableColumn id="8" xr3:uid="{F6DA7804-E0CD-407E-B3CB-F0BF24EE480F}" name="Category" dataDxfId="37" dataCellStyle="Normal 2"/>
    <tableColumn id="9" xr3:uid="{927ADBB4-320A-4E31-8837-7C8B20B54645}" name="Type of Accommodation" dataDxfId="36" dataCellStyle="Normal 2"/>
    <tableColumn id="6" xr3:uid="{4C85AE6E-FF86-4AE5-9364-2F62010369B6}" name="Description of Accommodation or Event"/>
    <tableColumn id="7" xr3:uid="{80AF9CA0-BDBE-4799-B2B4-BEA408F68F72}" name="Mileage"/>
    <tableColumn id="15" xr3:uid="{C597401D-9E79-40BA-A854-3E3AAF6A00E7}" name="INTERNAL USE Invoice Matches" dataDxfId="35"/>
    <tableColumn id="16" xr3:uid="{050E33B1-26CE-471D-8BEA-40ADFF650CA7}" name="INTERNAL USE Mileage Offset" dataDxfId="34">
      <calculatedColumnFormula array="1">IF(ISBLANK(Invoice_Information[[#This Row],[Mileage]]),0,_xlfn.SWITCH(YEAR(Invoice_Information[[#This Row],[Date of Service]]),2026,IF(MONTH(Invoice_Information[[#This Row],[Date of Service]])&lt;7,0.725,0.76))*Invoice_Information[[#This Row],[Mileage]])</calculatedColumnFormula>
    </tableColumn>
    <tableColumn id="17" xr3:uid="{E1FD9665-A4AD-4A07-A6F3-B4E9023A5134}" name="INTERNAL USE Max Reimbursement Amount" dataDxfId="33" dataCellStyle="Currency">
      <calculatedColumnFormula>(Invoice_Information[[#This Row],[Cost of Accommodation]]-Invoice_Information[[#This Row],[INTERNAL USE Mileage Offset]])*0.5</calculatedColumnFormula>
    </tableColumn>
    <tableColumn id="18" xr3:uid="{6D2064F8-C9BB-47B8-B91A-7950AD6D8CD7}" name="INTERNAL USE AT Number" dataDxfId="32"/>
    <tableColumn id="10" xr3:uid="{21E10725-105C-4737-9F86-F1E1F3A6DAAD}" name="INTERNAL USE Device Category" dataDxfId="31"/>
  </tableColumns>
  <tableStyleInfo name="TableStyleMedium22 2"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5A3A4-1F7B-44FA-89B8-F2AB551A28EA}">
  <sheetPr>
    <pageSetUpPr fitToPage="1"/>
  </sheetPr>
  <dimension ref="A1:S34"/>
  <sheetViews>
    <sheetView workbookViewId="0">
      <selection activeCell="C33" sqref="C33"/>
    </sheetView>
  </sheetViews>
  <sheetFormatPr defaultRowHeight="15" x14ac:dyDescent="0.25"/>
  <cols>
    <col min="1" max="1" width="23.5703125" customWidth="1"/>
    <col min="2" max="2" width="14.5703125" customWidth="1"/>
    <col min="3" max="3" width="10" customWidth="1"/>
    <col min="4" max="4" width="22.85546875" customWidth="1"/>
    <col min="5" max="5" width="25.85546875" customWidth="1"/>
    <col min="6" max="6" width="26.42578125" customWidth="1"/>
    <col min="7" max="7" width="19.5703125" customWidth="1"/>
    <col min="8" max="8" width="17.42578125" customWidth="1"/>
    <col min="9" max="9" width="20.28515625" hidden="1" customWidth="1"/>
    <col min="10" max="10" width="10.7109375" hidden="1" customWidth="1"/>
    <col min="11" max="11" width="19.85546875" hidden="1" customWidth="1"/>
    <col min="12" max="12" width="9.140625" hidden="1" customWidth="1"/>
    <col min="13" max="13" width="17.85546875" hidden="1" customWidth="1"/>
    <col min="14" max="14" width="16.42578125" hidden="1" customWidth="1"/>
    <col min="15" max="15" width="17.42578125" customWidth="1"/>
    <col min="16" max="16" width="18.5703125" customWidth="1"/>
    <col min="17" max="17" width="15.5703125" customWidth="1"/>
    <col min="18" max="18" width="17.5703125" customWidth="1"/>
    <col min="19" max="19" width="15" customWidth="1"/>
  </cols>
  <sheetData>
    <row r="1" spans="1:4" ht="21" x14ac:dyDescent="0.35">
      <c r="A1" s="17" t="s">
        <v>0</v>
      </c>
    </row>
    <row r="2" spans="1:4" x14ac:dyDescent="0.25">
      <c r="A2" t="s">
        <v>50</v>
      </c>
    </row>
    <row r="3" spans="1:4" x14ac:dyDescent="0.25">
      <c r="A3" s="20" t="s">
        <v>1</v>
      </c>
    </row>
    <row r="4" spans="1:4" ht="23.25" customHeight="1" x14ac:dyDescent="0.25">
      <c r="A4" t="s">
        <v>40</v>
      </c>
    </row>
    <row r="5" spans="1:4" ht="22.5" customHeight="1" x14ac:dyDescent="0.25">
      <c r="A5" s="2" t="s">
        <v>51</v>
      </c>
      <c r="B5" s="16"/>
      <c r="C5" s="16"/>
      <c r="D5" s="16"/>
    </row>
    <row r="6" spans="1:4" x14ac:dyDescent="0.25">
      <c r="A6" s="19" t="s">
        <v>43</v>
      </c>
      <c r="B6" s="19" t="s">
        <v>41</v>
      </c>
    </row>
    <row r="7" spans="1:4" x14ac:dyDescent="0.25">
      <c r="A7" s="47" t="s">
        <v>17</v>
      </c>
      <c r="B7" t="s">
        <v>66</v>
      </c>
    </row>
    <row r="8" spans="1:4" x14ac:dyDescent="0.25">
      <c r="A8" s="47" t="s">
        <v>42</v>
      </c>
      <c r="B8" t="s">
        <v>44</v>
      </c>
    </row>
    <row r="9" spans="1:4" x14ac:dyDescent="0.25">
      <c r="A9" s="47" t="s">
        <v>68</v>
      </c>
      <c r="B9" t="s">
        <v>80</v>
      </c>
    </row>
    <row r="10" spans="1:4" x14ac:dyDescent="0.25">
      <c r="A10" s="47" t="s">
        <v>18</v>
      </c>
      <c r="B10" t="s">
        <v>45</v>
      </c>
    </row>
    <row r="11" spans="1:4" x14ac:dyDescent="0.25">
      <c r="A11" s="47" t="s">
        <v>87</v>
      </c>
      <c r="B11" t="s">
        <v>89</v>
      </c>
    </row>
    <row r="12" spans="1:4" x14ac:dyDescent="0.25">
      <c r="A12" s="47" t="s">
        <v>21</v>
      </c>
      <c r="B12" t="s">
        <v>47</v>
      </c>
    </row>
    <row r="13" spans="1:4" x14ac:dyDescent="0.25">
      <c r="A13" s="47" t="s">
        <v>46</v>
      </c>
      <c r="B13" t="s">
        <v>48</v>
      </c>
    </row>
    <row r="14" spans="1:4" x14ac:dyDescent="0.25">
      <c r="A14" s="47" t="s">
        <v>23</v>
      </c>
      <c r="B14" t="s">
        <v>49</v>
      </c>
    </row>
    <row r="15" spans="1:4" x14ac:dyDescent="0.25">
      <c r="A15" s="47" t="s">
        <v>82</v>
      </c>
      <c r="B15" t="s">
        <v>81</v>
      </c>
    </row>
    <row r="16" spans="1:4" x14ac:dyDescent="0.25">
      <c r="A16" s="24" t="s">
        <v>16</v>
      </c>
    </row>
    <row r="17" spans="1:19" x14ac:dyDescent="0.25">
      <c r="A17" s="20" t="s">
        <v>25</v>
      </c>
    </row>
    <row r="18" spans="1:19" x14ac:dyDescent="0.25">
      <c r="A18" s="19" t="s">
        <v>43</v>
      </c>
      <c r="B18" s="19" t="s">
        <v>41</v>
      </c>
    </row>
    <row r="19" spans="1:19" x14ac:dyDescent="0.25">
      <c r="A19" s="22" t="s">
        <v>26</v>
      </c>
      <c r="B19" t="s">
        <v>52</v>
      </c>
    </row>
    <row r="20" spans="1:19" x14ac:dyDescent="0.25">
      <c r="A20" s="23" t="s">
        <v>27</v>
      </c>
      <c r="B20" t="s">
        <v>53</v>
      </c>
    </row>
    <row r="21" spans="1:19" x14ac:dyDescent="0.25">
      <c r="A21" s="23" t="s">
        <v>28</v>
      </c>
      <c r="B21" t="s">
        <v>54</v>
      </c>
    </row>
    <row r="22" spans="1:19" x14ac:dyDescent="0.25">
      <c r="A22" s="23" t="s">
        <v>29</v>
      </c>
      <c r="B22" t="s">
        <v>55</v>
      </c>
    </row>
    <row r="23" spans="1:19" x14ac:dyDescent="0.25">
      <c r="A23" s="23" t="s">
        <v>56</v>
      </c>
      <c r="B23" t="s">
        <v>61</v>
      </c>
    </row>
    <row r="24" spans="1:19" x14ac:dyDescent="0.25">
      <c r="A24" s="23" t="s">
        <v>30</v>
      </c>
      <c r="B24" t="s">
        <v>57</v>
      </c>
    </row>
    <row r="25" spans="1:19" x14ac:dyDescent="0.25">
      <c r="A25" s="23" t="s">
        <v>31</v>
      </c>
      <c r="B25" t="s">
        <v>58</v>
      </c>
    </row>
    <row r="26" spans="1:19" ht="30" x14ac:dyDescent="0.25">
      <c r="A26" s="23" t="s">
        <v>32</v>
      </c>
      <c r="B26" t="s">
        <v>59</v>
      </c>
    </row>
    <row r="27" spans="1:19" x14ac:dyDescent="0.25">
      <c r="A27" s="23" t="s">
        <v>33</v>
      </c>
      <c r="B27" t="s">
        <v>60</v>
      </c>
    </row>
    <row r="28" spans="1:19" x14ac:dyDescent="0.25">
      <c r="A28" s="46" t="s">
        <v>63</v>
      </c>
      <c r="B28" t="s">
        <v>62</v>
      </c>
    </row>
    <row r="29" spans="1:19" x14ac:dyDescent="0.25">
      <c r="A29" s="24" t="s">
        <v>16</v>
      </c>
    </row>
    <row r="30" spans="1:19" x14ac:dyDescent="0.25">
      <c r="A30" s="24" t="s">
        <v>2</v>
      </c>
    </row>
    <row r="31" spans="1:19" x14ac:dyDescent="0.25">
      <c r="A31" t="s">
        <v>3</v>
      </c>
    </row>
    <row r="32" spans="1:19" ht="33.75" customHeight="1" x14ac:dyDescent="0.25">
      <c r="A32" s="18" t="s">
        <v>4</v>
      </c>
      <c r="B32" s="7" t="s">
        <v>5</v>
      </c>
      <c r="C32" s="7" t="s">
        <v>6</v>
      </c>
      <c r="D32" s="7" t="s">
        <v>7</v>
      </c>
      <c r="E32" s="7" t="s">
        <v>8</v>
      </c>
      <c r="F32" s="7" t="s">
        <v>83</v>
      </c>
      <c r="G32" s="7" t="s">
        <v>84</v>
      </c>
      <c r="H32" s="7" t="s">
        <v>9</v>
      </c>
      <c r="I32" s="7" t="s">
        <v>18</v>
      </c>
      <c r="J32" s="7" t="s">
        <v>19</v>
      </c>
      <c r="K32" s="7" t="s">
        <v>20</v>
      </c>
      <c r="L32" s="7" t="s">
        <v>21</v>
      </c>
      <c r="M32" s="7" t="s">
        <v>22</v>
      </c>
      <c r="N32" s="7" t="s">
        <v>69</v>
      </c>
      <c r="O32" s="7" t="s">
        <v>78</v>
      </c>
      <c r="P32" s="7" t="s">
        <v>10</v>
      </c>
      <c r="Q32" s="7" t="s">
        <v>11</v>
      </c>
      <c r="R32" s="7" t="s">
        <v>64</v>
      </c>
      <c r="S32" s="7" t="s">
        <v>12</v>
      </c>
    </row>
    <row r="33" spans="1:19" x14ac:dyDescent="0.25">
      <c r="A33" cm="1">
        <f t="array" ref="A33">Submission_Information[Submitter Name]</f>
        <v>0</v>
      </c>
      <c r="B33" cm="1">
        <f t="array" ref="B33">Submission_Information[Agency]</f>
        <v>0</v>
      </c>
      <c r="C33" cm="1">
        <f t="array" ref="C33">Submission_Information[Quarter]</f>
        <v>0</v>
      </c>
      <c r="D33">
        <f>COUNTIF(Applicant_Information[Applicant Type],"Employee")</f>
        <v>0</v>
      </c>
      <c r="E33">
        <f>COUNTIF(Applicant_Information[Applicant Type],"Job Applicant")</f>
        <v>0</v>
      </c>
      <c r="F33">
        <f>COUNTIFS(Applicant_Information[Metro/Non-Metro],"Metro", Applicant_Information[Equipment Purchased], TRUE)</f>
        <v>0</v>
      </c>
      <c r="G33">
        <f>COUNTIFS(Applicant_Information[Metro/Non-Metro],"Non-Metro", Applicant_Information[Equipment Purchased],TRUE)</f>
        <v>0</v>
      </c>
      <c r="H33" t="str" cm="1">
        <f t="array" ref="H33">_xlfn.TEXTJOIN(", ", TRUE,IF(INTERNAL_Submission_Information[[#This Row],[Hearing]:[Other]]&gt;0,INTERNAL_Submission_Information[[#This Row],[Hearing]:[Other]]&amp;" - "&amp;INTERNAL_Submission_Information[[#Headers],[Hearing]:[Other]],""))</f>
        <v/>
      </c>
      <c r="I33">
        <f>COUNTIF(Applicant_Information[Hearing],TRUE)</f>
        <v>0</v>
      </c>
      <c r="J33">
        <f>COUNTIF(Applicant_Information[Vision],TRUE)</f>
        <v>0</v>
      </c>
      <c r="K33">
        <f>COUNTIF(Applicant_Information[Physical/Mobility],TRUE)</f>
        <v>0</v>
      </c>
      <c r="L33">
        <f>COUNTIF(Applicant_Information[Speech],TRUE)</f>
        <v>0</v>
      </c>
      <c r="M33">
        <f>COUNTIF(Applicant_Information[Cognitive/Learning],TRUE)</f>
        <v>0</v>
      </c>
      <c r="N33">
        <f>COUNTIF(Applicant_Information[Other (Describe)],"&lt;&gt;")</f>
        <v>0</v>
      </c>
      <c r="O33" t="str" cm="1">
        <f t="array" ref="O33">IF(INTERNAL_Submission_Information[[#This Row],[AT Device Number]]=0,"",_xlfn.ARRAYTOTEXT(_xlfn.HSTACK(_xlfn._xlws.FILTER(Invoice_Information[INTERNAL USE Device Category], (Invoice_Information[INTERNAL USE AT Number]&lt;&gt;"")*(Invoice_Information[INTERNAL USE Invoice Matches]=TRUE),"")&amp;";", _xlfn._xlws.FILTER(Invoice_Information[Cost of Accommodation], (Invoice_Information[INTERNAL USE AT Number]&lt;&gt;"")*(Invoice_Information[INTERNAL USE Invoice Matches]=TRUE),"")&amp;";",_xlfn._xlws.FILTER(Invoice_Information[INTERNAL USE AT Number], (Invoice_Information[INTERNAL USE AT Number]&lt;&gt;"")*(Invoice_Information[INTERNAL USE Invoice Matches]=TRUE),"")),0))</f>
        <v/>
      </c>
      <c r="P33">
        <f>SUMIF(Invoice_Information[INTERNAL USE Invoice Matches],TRUE,Invoice_Information[INTERNAL USE AT Number])</f>
        <v>0</v>
      </c>
      <c r="Q33" s="37">
        <f>SUMIFS(Invoice_Information[Cost of Accommodation],Invoice_Information[INTERNAL USE Invoice Matches],TRUE,Invoice_Information[INTERNAL USE AT Number],"&gt;0")</f>
        <v>0</v>
      </c>
      <c r="R33" s="37">
        <f>SUMIF(Invoice_Information[INTERNAL USE Invoice Matches],TRUE,Invoice_Information[Cost of Accommodation])</f>
        <v>0</v>
      </c>
      <c r="S33">
        <f>SUMIF(Invoice_Information[INTERNAL USE Invoice Matches],TRUE,Invoice_Information[INTERNAL USE Mileage Offset])</f>
        <v>0</v>
      </c>
    </row>
    <row r="34" spans="1:19" x14ac:dyDescent="0.25">
      <c r="A34" s="24" t="s">
        <v>13</v>
      </c>
    </row>
  </sheetData>
  <hyperlinks>
    <hyperlink ref="A3" location="'Applicant Information'!A1" display="Applicant Information" xr:uid="{84D511EA-D2AB-41CE-A3EE-4DAD7C295A4E}"/>
    <hyperlink ref="A17" location="'Invoice Information'!A1" display="Invoice Information" xr:uid="{38B6A3CA-C4B6-4625-ADF5-FAA7F9424EB6}"/>
  </hyperlinks>
  <pageMargins left="0.25" right="0.25" top="0.25" bottom="0.25" header="0.3" footer="0.3"/>
  <pageSetup scale="83" fitToHeight="0" orientation="landscape" r:id="rId1"/>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2BBCE-AC8D-4076-A65E-7F5D9ECD135C}">
  <sheetPr>
    <pageSetUpPr fitToPage="1"/>
  </sheetPr>
  <dimension ref="A1:J39"/>
  <sheetViews>
    <sheetView zoomScaleNormal="100" workbookViewId="0">
      <selection activeCell="D5" sqref="D5"/>
    </sheetView>
  </sheetViews>
  <sheetFormatPr defaultRowHeight="15" x14ac:dyDescent="0.25"/>
  <cols>
    <col min="1" max="1" width="22.28515625" customWidth="1"/>
    <col min="2" max="2" width="20.28515625" customWidth="1"/>
    <col min="3" max="3" width="17.5703125" customWidth="1"/>
    <col min="4" max="4" width="13.85546875" customWidth="1"/>
    <col min="5" max="5" width="15.5703125" customWidth="1"/>
    <col min="6" max="6" width="15.42578125" customWidth="1"/>
    <col min="7" max="7" width="16.5703125" customWidth="1"/>
    <col min="8" max="8" width="20.140625" customWidth="1"/>
    <col min="9" max="9" width="27.85546875" customWidth="1"/>
    <col min="10" max="10" width="20.5703125" bestFit="1" customWidth="1"/>
  </cols>
  <sheetData>
    <row r="1" spans="1:10" ht="21" x14ac:dyDescent="0.25">
      <c r="A1" s="21" t="s">
        <v>1</v>
      </c>
    </row>
    <row r="2" spans="1:10" ht="15" customHeight="1" x14ac:dyDescent="0.25">
      <c r="A2" s="24" t="s">
        <v>88</v>
      </c>
      <c r="B2" s="4"/>
    </row>
    <row r="3" spans="1:10" ht="15" customHeight="1" x14ac:dyDescent="0.25">
      <c r="A3" s="13" t="s">
        <v>39</v>
      </c>
      <c r="B3" s="11"/>
      <c r="C3" s="12"/>
      <c r="D3" s="12"/>
      <c r="E3" s="12"/>
    </row>
    <row r="4" spans="1:10" x14ac:dyDescent="0.25">
      <c r="A4" s="30" t="s">
        <v>4</v>
      </c>
      <c r="B4" s="30" t="s">
        <v>14</v>
      </c>
      <c r="C4" s="30" t="s">
        <v>15</v>
      </c>
      <c r="D4" s="30" t="s">
        <v>6</v>
      </c>
      <c r="E4" s="30" t="s">
        <v>79</v>
      </c>
    </row>
    <row r="5" spans="1:10" x14ac:dyDescent="0.25">
      <c r="A5" s="31"/>
      <c r="B5" s="32"/>
      <c r="C5" s="32"/>
      <c r="D5" s="32"/>
      <c r="E5" s="29">
        <v>2027</v>
      </c>
    </row>
    <row r="6" spans="1:10" s="2" customFormat="1" ht="15" customHeight="1" x14ac:dyDescent="0.25">
      <c r="A6" s="24" t="s">
        <v>16</v>
      </c>
    </row>
    <row r="7" spans="1:10" s="2" customFormat="1" ht="15" customHeight="1" x14ac:dyDescent="0.25">
      <c r="A7" s="14" t="s">
        <v>1</v>
      </c>
      <c r="B7" s="15"/>
      <c r="C7" s="15"/>
      <c r="D7" s="15"/>
      <c r="E7" s="15"/>
      <c r="F7" s="15"/>
      <c r="G7" s="15"/>
      <c r="H7" s="15"/>
      <c r="I7" s="57"/>
      <c r="J7" s="57"/>
    </row>
    <row r="8" spans="1:10" s="2" customFormat="1" ht="15" customHeight="1" x14ac:dyDescent="0.25">
      <c r="A8" s="39" t="s">
        <v>17</v>
      </c>
      <c r="B8" s="39" t="s">
        <v>42</v>
      </c>
      <c r="C8" s="39" t="s">
        <v>68</v>
      </c>
      <c r="D8" s="39" t="s">
        <v>18</v>
      </c>
      <c r="E8" s="39" t="s">
        <v>19</v>
      </c>
      <c r="F8" s="39" t="s">
        <v>87</v>
      </c>
      <c r="G8" s="40" t="s">
        <v>21</v>
      </c>
      <c r="H8" s="40" t="s">
        <v>22</v>
      </c>
      <c r="I8" s="40" t="s">
        <v>23</v>
      </c>
      <c r="J8" s="40" t="s">
        <v>82</v>
      </c>
    </row>
    <row r="9" spans="1:10" s="2" customFormat="1" ht="20.25" customHeight="1" x14ac:dyDescent="0.25">
      <c r="A9" s="9">
        <v>1</v>
      </c>
      <c r="B9" s="10"/>
      <c r="C9" s="10"/>
      <c r="D9" s="3" t="b">
        <v>0</v>
      </c>
      <c r="E9" s="3" t="b">
        <v>0</v>
      </c>
      <c r="F9" s="3" t="b">
        <v>0</v>
      </c>
      <c r="G9" s="3" t="b">
        <v>0</v>
      </c>
      <c r="H9" s="3" t="b">
        <v>0</v>
      </c>
      <c r="J9" s="3" t="b">
        <v>0</v>
      </c>
    </row>
    <row r="10" spans="1:10" s="2" customFormat="1" ht="20.25" customHeight="1" x14ac:dyDescent="0.25">
      <c r="A10" s="9">
        <v>2</v>
      </c>
      <c r="B10" s="10"/>
      <c r="C10" s="10"/>
      <c r="D10" s="3" t="b">
        <v>0</v>
      </c>
      <c r="E10" s="3" t="b">
        <v>0</v>
      </c>
      <c r="F10" s="3" t="b">
        <v>0</v>
      </c>
      <c r="G10" s="3" t="b">
        <v>0</v>
      </c>
      <c r="H10" s="3" t="b">
        <v>0</v>
      </c>
      <c r="J10" s="3" t="b">
        <v>0</v>
      </c>
    </row>
    <row r="11" spans="1:10" s="2" customFormat="1" ht="20.25" customHeight="1" x14ac:dyDescent="0.25">
      <c r="A11" s="9">
        <v>3</v>
      </c>
      <c r="B11" s="10"/>
      <c r="C11" s="10"/>
      <c r="D11" s="3" t="b">
        <v>0</v>
      </c>
      <c r="E11" s="3" t="b">
        <v>0</v>
      </c>
      <c r="F11" s="3" t="b">
        <v>0</v>
      </c>
      <c r="G11" s="3" t="b">
        <v>0</v>
      </c>
      <c r="H11" s="3" t="b">
        <v>0</v>
      </c>
      <c r="J11" s="3" t="b">
        <v>0</v>
      </c>
    </row>
    <row r="12" spans="1:10" s="2" customFormat="1" ht="20.25" customHeight="1" x14ac:dyDescent="0.25">
      <c r="A12" s="9">
        <v>4</v>
      </c>
      <c r="B12" s="10"/>
      <c r="C12" s="10"/>
      <c r="D12" s="3" t="b">
        <v>0</v>
      </c>
      <c r="E12" s="3" t="b">
        <v>0</v>
      </c>
      <c r="F12" s="3" t="b">
        <v>0</v>
      </c>
      <c r="G12" s="3" t="b">
        <v>0</v>
      </c>
      <c r="H12" s="3" t="b">
        <v>0</v>
      </c>
      <c r="J12" s="3" t="b">
        <v>0</v>
      </c>
    </row>
    <row r="13" spans="1:10" s="2" customFormat="1" ht="20.25" customHeight="1" x14ac:dyDescent="0.25">
      <c r="A13" s="9">
        <v>5</v>
      </c>
      <c r="B13" s="10"/>
      <c r="C13" s="10"/>
      <c r="D13" s="3" t="b">
        <v>0</v>
      </c>
      <c r="E13" s="3" t="b">
        <v>0</v>
      </c>
      <c r="F13" s="3" t="b">
        <v>0</v>
      </c>
      <c r="G13" s="3" t="b">
        <v>0</v>
      </c>
      <c r="H13" s="3" t="b">
        <v>0</v>
      </c>
      <c r="J13" s="3" t="b">
        <v>0</v>
      </c>
    </row>
    <row r="14" spans="1:10" s="2" customFormat="1" ht="20.25" customHeight="1" x14ac:dyDescent="0.25">
      <c r="A14" s="9">
        <v>6</v>
      </c>
      <c r="B14" s="10"/>
      <c r="C14" s="10"/>
      <c r="D14" s="3" t="b">
        <v>0</v>
      </c>
      <c r="E14" s="3" t="b">
        <v>0</v>
      </c>
      <c r="F14" s="3" t="b">
        <v>0</v>
      </c>
      <c r="G14" s="3" t="b">
        <v>0</v>
      </c>
      <c r="H14" s="3" t="b">
        <v>0</v>
      </c>
      <c r="J14" s="3" t="b">
        <v>0</v>
      </c>
    </row>
    <row r="15" spans="1:10" s="2" customFormat="1" ht="20.25" customHeight="1" x14ac:dyDescent="0.25">
      <c r="A15" s="9">
        <v>7</v>
      </c>
      <c r="B15" s="10"/>
      <c r="C15" s="10"/>
      <c r="D15" s="3" t="b">
        <v>0</v>
      </c>
      <c r="E15" s="3" t="b">
        <v>0</v>
      </c>
      <c r="F15" s="3" t="b">
        <v>0</v>
      </c>
      <c r="G15" s="3" t="b">
        <v>0</v>
      </c>
      <c r="H15" s="3" t="b">
        <v>0</v>
      </c>
      <c r="J15" s="3" t="b">
        <v>0</v>
      </c>
    </row>
    <row r="16" spans="1:10" s="2" customFormat="1" ht="20.25" customHeight="1" x14ac:dyDescent="0.25">
      <c r="A16" s="9">
        <v>8</v>
      </c>
      <c r="B16" s="10"/>
      <c r="C16" s="10"/>
      <c r="D16" s="3" t="b">
        <v>0</v>
      </c>
      <c r="E16" s="3" t="b">
        <v>0</v>
      </c>
      <c r="F16" s="3" t="b">
        <v>0</v>
      </c>
      <c r="G16" s="3" t="b">
        <v>0</v>
      </c>
      <c r="H16" s="3" t="b">
        <v>0</v>
      </c>
      <c r="J16" s="3" t="b">
        <v>0</v>
      </c>
    </row>
    <row r="17" spans="1:10" s="2" customFormat="1" ht="20.25" customHeight="1" x14ac:dyDescent="0.25">
      <c r="A17" s="9">
        <v>9</v>
      </c>
      <c r="B17" s="10"/>
      <c r="C17" s="10"/>
      <c r="D17" s="3" t="b">
        <v>0</v>
      </c>
      <c r="E17" s="3" t="b">
        <v>0</v>
      </c>
      <c r="F17" s="3" t="b">
        <v>0</v>
      </c>
      <c r="G17" s="3" t="b">
        <v>0</v>
      </c>
      <c r="H17" s="3" t="b">
        <v>0</v>
      </c>
      <c r="J17" s="3" t="b">
        <v>0</v>
      </c>
    </row>
    <row r="18" spans="1:10" s="2" customFormat="1" ht="20.25" customHeight="1" x14ac:dyDescent="0.25">
      <c r="A18" s="9">
        <v>10</v>
      </c>
      <c r="B18" s="10"/>
      <c r="C18" s="10"/>
      <c r="D18" s="3" t="b">
        <v>0</v>
      </c>
      <c r="E18" s="3" t="b">
        <v>0</v>
      </c>
      <c r="F18" s="3" t="b">
        <v>0</v>
      </c>
      <c r="G18" s="3" t="b">
        <v>0</v>
      </c>
      <c r="H18" s="3" t="b">
        <v>0</v>
      </c>
      <c r="J18" s="3" t="b">
        <v>0</v>
      </c>
    </row>
    <row r="19" spans="1:10" s="2" customFormat="1" ht="20.25" customHeight="1" x14ac:dyDescent="0.25">
      <c r="A19" s="9">
        <v>11</v>
      </c>
      <c r="B19" s="10"/>
      <c r="C19" s="10"/>
      <c r="D19" s="3" t="b">
        <v>0</v>
      </c>
      <c r="E19" s="3" t="b">
        <v>0</v>
      </c>
      <c r="F19" s="3" t="b">
        <v>0</v>
      </c>
      <c r="G19" s="3" t="b">
        <v>0</v>
      </c>
      <c r="H19" s="3" t="b">
        <v>0</v>
      </c>
      <c r="J19" s="3" t="b">
        <v>0</v>
      </c>
    </row>
    <row r="20" spans="1:10" s="2" customFormat="1" ht="20.25" customHeight="1" x14ac:dyDescent="0.25">
      <c r="A20" s="9">
        <v>12</v>
      </c>
      <c r="B20" s="10"/>
      <c r="C20" s="10"/>
      <c r="D20" s="3" t="b">
        <v>0</v>
      </c>
      <c r="E20" s="3" t="b">
        <v>0</v>
      </c>
      <c r="F20" s="3" t="b">
        <v>0</v>
      </c>
      <c r="G20" s="3" t="b">
        <v>0</v>
      </c>
      <c r="H20" s="3" t="b">
        <v>0</v>
      </c>
      <c r="J20" s="3" t="b">
        <v>0</v>
      </c>
    </row>
    <row r="21" spans="1:10" s="2" customFormat="1" ht="20.25" customHeight="1" x14ac:dyDescent="0.25">
      <c r="A21" s="9">
        <v>13</v>
      </c>
      <c r="B21" s="10"/>
      <c r="C21" s="10"/>
      <c r="D21" s="3" t="b">
        <v>0</v>
      </c>
      <c r="E21" s="3" t="b">
        <v>0</v>
      </c>
      <c r="F21" s="3" t="b">
        <v>0</v>
      </c>
      <c r="G21" s="3" t="b">
        <v>0</v>
      </c>
      <c r="H21" s="3" t="b">
        <v>0</v>
      </c>
      <c r="J21" s="3" t="b">
        <v>0</v>
      </c>
    </row>
    <row r="22" spans="1:10" s="2" customFormat="1" ht="20.25" customHeight="1" x14ac:dyDescent="0.25">
      <c r="A22" s="9">
        <v>14</v>
      </c>
      <c r="B22" s="10"/>
      <c r="C22" s="10"/>
      <c r="D22" s="3" t="b">
        <v>0</v>
      </c>
      <c r="E22" s="3" t="b">
        <v>0</v>
      </c>
      <c r="F22" s="3" t="b">
        <v>0</v>
      </c>
      <c r="G22" s="3" t="b">
        <v>0</v>
      </c>
      <c r="H22" s="3" t="b">
        <v>0</v>
      </c>
      <c r="J22" s="3" t="b">
        <v>0</v>
      </c>
    </row>
    <row r="23" spans="1:10" s="2" customFormat="1" ht="20.25" customHeight="1" x14ac:dyDescent="0.25">
      <c r="A23" s="9">
        <v>15</v>
      </c>
      <c r="B23" s="10"/>
      <c r="C23" s="10"/>
      <c r="D23" s="3" t="b">
        <v>0</v>
      </c>
      <c r="E23" s="3" t="b">
        <v>0</v>
      </c>
      <c r="F23" s="3" t="b">
        <v>0</v>
      </c>
      <c r="G23" s="3" t="b">
        <v>0</v>
      </c>
      <c r="H23" s="3" t="b">
        <v>0</v>
      </c>
      <c r="J23" s="3" t="b">
        <v>0</v>
      </c>
    </row>
    <row r="24" spans="1:10" s="2" customFormat="1" ht="20.25" customHeight="1" x14ac:dyDescent="0.25">
      <c r="A24" s="9">
        <v>16</v>
      </c>
      <c r="B24" s="10"/>
      <c r="C24" s="10"/>
      <c r="D24" s="3" t="b">
        <v>0</v>
      </c>
      <c r="E24" s="3" t="b">
        <v>0</v>
      </c>
      <c r="F24" s="3" t="b">
        <v>0</v>
      </c>
      <c r="G24" s="3" t="b">
        <v>0</v>
      </c>
      <c r="H24" s="3" t="b">
        <v>0</v>
      </c>
      <c r="J24" s="3" t="b">
        <v>0</v>
      </c>
    </row>
    <row r="25" spans="1:10" s="2" customFormat="1" ht="20.25" customHeight="1" x14ac:dyDescent="0.25">
      <c r="A25" s="9">
        <v>17</v>
      </c>
      <c r="B25" s="10"/>
      <c r="C25" s="10"/>
      <c r="D25" s="3" t="b">
        <v>0</v>
      </c>
      <c r="E25" s="3" t="b">
        <v>0</v>
      </c>
      <c r="F25" s="3" t="b">
        <v>0</v>
      </c>
      <c r="G25" s="3" t="b">
        <v>0</v>
      </c>
      <c r="H25" s="3" t="b">
        <v>0</v>
      </c>
      <c r="J25" s="3" t="b">
        <v>0</v>
      </c>
    </row>
    <row r="26" spans="1:10" s="2" customFormat="1" ht="20.25" customHeight="1" x14ac:dyDescent="0.25">
      <c r="A26" s="9">
        <v>18</v>
      </c>
      <c r="B26" s="10"/>
      <c r="C26" s="10"/>
      <c r="D26" s="3" t="b">
        <v>0</v>
      </c>
      <c r="E26" s="3" t="b">
        <v>0</v>
      </c>
      <c r="F26" s="3" t="b">
        <v>0</v>
      </c>
      <c r="G26" s="3" t="b">
        <v>0</v>
      </c>
      <c r="H26" s="3" t="b">
        <v>0</v>
      </c>
      <c r="J26" s="3" t="b">
        <v>0</v>
      </c>
    </row>
    <row r="27" spans="1:10" s="2" customFormat="1" ht="20.25" customHeight="1" x14ac:dyDescent="0.25">
      <c r="A27" s="9">
        <v>19</v>
      </c>
      <c r="B27" s="10"/>
      <c r="C27" s="10"/>
      <c r="D27" s="3" t="b">
        <v>0</v>
      </c>
      <c r="E27" s="3" t="b">
        <v>0</v>
      </c>
      <c r="F27" s="3" t="b">
        <v>0</v>
      </c>
      <c r="G27" s="3" t="b">
        <v>0</v>
      </c>
      <c r="H27" s="3" t="b">
        <v>0</v>
      </c>
      <c r="J27" s="3" t="b">
        <v>0</v>
      </c>
    </row>
    <row r="28" spans="1:10" s="2" customFormat="1" ht="20.25" customHeight="1" x14ac:dyDescent="0.25">
      <c r="A28" s="9">
        <v>20</v>
      </c>
      <c r="B28" s="10"/>
      <c r="C28" s="10"/>
      <c r="D28" s="3" t="b">
        <v>0</v>
      </c>
      <c r="E28" s="3" t="b">
        <v>0</v>
      </c>
      <c r="F28" s="3" t="b">
        <v>0</v>
      </c>
      <c r="G28" s="3" t="b">
        <v>0</v>
      </c>
      <c r="H28" s="3" t="b">
        <v>0</v>
      </c>
      <c r="J28" s="3" t="b">
        <v>0</v>
      </c>
    </row>
    <row r="29" spans="1:10" s="2" customFormat="1" ht="20.25" customHeight="1" x14ac:dyDescent="0.25">
      <c r="A29" s="9">
        <v>21</v>
      </c>
      <c r="B29" s="10"/>
      <c r="C29" s="10"/>
      <c r="D29" s="3" t="b">
        <v>0</v>
      </c>
      <c r="E29" s="3" t="b">
        <v>0</v>
      </c>
      <c r="F29" s="3" t="b">
        <v>0</v>
      </c>
      <c r="G29" s="3" t="b">
        <v>0</v>
      </c>
      <c r="H29" s="3" t="b">
        <v>0</v>
      </c>
      <c r="J29" s="3" t="b">
        <v>0</v>
      </c>
    </row>
    <row r="30" spans="1:10" s="2" customFormat="1" ht="20.25" customHeight="1" x14ac:dyDescent="0.25">
      <c r="A30" s="9">
        <v>22</v>
      </c>
      <c r="B30" s="10"/>
      <c r="C30" s="10"/>
      <c r="D30" s="3" t="b">
        <v>0</v>
      </c>
      <c r="E30" s="3" t="b">
        <v>0</v>
      </c>
      <c r="F30" s="3" t="b">
        <v>0</v>
      </c>
      <c r="G30" s="3" t="b">
        <v>0</v>
      </c>
      <c r="H30" s="3" t="b">
        <v>0</v>
      </c>
      <c r="J30" s="3" t="b">
        <v>0</v>
      </c>
    </row>
    <row r="31" spans="1:10" s="2" customFormat="1" ht="20.25" customHeight="1" x14ac:dyDescent="0.25">
      <c r="A31" s="9">
        <v>23</v>
      </c>
      <c r="B31" s="10"/>
      <c r="C31" s="10"/>
      <c r="D31" s="3" t="b">
        <v>0</v>
      </c>
      <c r="E31" s="3" t="b">
        <v>0</v>
      </c>
      <c r="F31" s="3" t="b">
        <v>0</v>
      </c>
      <c r="G31" s="3" t="b">
        <v>0</v>
      </c>
      <c r="H31" s="3" t="b">
        <v>0</v>
      </c>
      <c r="J31" s="3" t="b">
        <v>0</v>
      </c>
    </row>
    <row r="32" spans="1:10" s="2" customFormat="1" ht="20.25" customHeight="1" x14ac:dyDescent="0.25">
      <c r="A32" s="9">
        <v>24</v>
      </c>
      <c r="B32" s="10"/>
      <c r="C32" s="10"/>
      <c r="D32" s="3" t="b">
        <v>0</v>
      </c>
      <c r="E32" s="3" t="b">
        <v>0</v>
      </c>
      <c r="F32" s="3" t="b">
        <v>0</v>
      </c>
      <c r="G32" s="3" t="b">
        <v>0</v>
      </c>
      <c r="H32" s="3" t="b">
        <v>0</v>
      </c>
      <c r="J32" s="3" t="b">
        <v>0</v>
      </c>
    </row>
    <row r="33" spans="1:10" s="2" customFormat="1" ht="20.25" customHeight="1" x14ac:dyDescent="0.25">
      <c r="A33" s="9">
        <v>25</v>
      </c>
      <c r="B33" s="10"/>
      <c r="C33" s="10"/>
      <c r="D33" s="3" t="b">
        <v>0</v>
      </c>
      <c r="E33" s="3" t="b">
        <v>0</v>
      </c>
      <c r="F33" s="3" t="b">
        <v>0</v>
      </c>
      <c r="G33" s="3" t="b">
        <v>0</v>
      </c>
      <c r="H33" s="3" t="b">
        <v>0</v>
      </c>
      <c r="J33" s="3" t="b">
        <v>0</v>
      </c>
    </row>
    <row r="34" spans="1:10" s="2" customFormat="1" ht="20.25" customHeight="1" x14ac:dyDescent="0.25">
      <c r="A34" s="9">
        <v>26</v>
      </c>
      <c r="B34" s="10"/>
      <c r="C34" s="10"/>
      <c r="D34" s="3" t="b">
        <v>0</v>
      </c>
      <c r="E34" s="3" t="b">
        <v>0</v>
      </c>
      <c r="F34" s="3" t="b">
        <v>0</v>
      </c>
      <c r="G34" s="3" t="b">
        <v>0</v>
      </c>
      <c r="H34" s="3" t="b">
        <v>0</v>
      </c>
      <c r="J34" s="3" t="b">
        <v>0</v>
      </c>
    </row>
    <row r="35" spans="1:10" s="2" customFormat="1" ht="20.25" customHeight="1" x14ac:dyDescent="0.25">
      <c r="A35" s="9">
        <v>27</v>
      </c>
      <c r="B35" s="10"/>
      <c r="C35" s="10"/>
      <c r="D35" s="3" t="b">
        <v>0</v>
      </c>
      <c r="E35" s="3" t="b">
        <v>0</v>
      </c>
      <c r="F35" s="3" t="b">
        <v>0</v>
      </c>
      <c r="G35" s="3" t="b">
        <v>0</v>
      </c>
      <c r="H35" s="3" t="b">
        <v>0</v>
      </c>
      <c r="J35" s="3" t="b">
        <v>0</v>
      </c>
    </row>
    <row r="36" spans="1:10" ht="20.25" customHeight="1" x14ac:dyDescent="0.25">
      <c r="A36" s="9">
        <v>28</v>
      </c>
      <c r="B36" s="10"/>
      <c r="C36" s="10"/>
      <c r="D36" s="3" t="b">
        <v>0</v>
      </c>
      <c r="E36" s="3" t="b">
        <v>0</v>
      </c>
      <c r="F36" s="3" t="b">
        <v>0</v>
      </c>
      <c r="G36" s="3" t="b">
        <v>0</v>
      </c>
      <c r="H36" s="3" t="b">
        <v>0</v>
      </c>
      <c r="I36" s="2"/>
      <c r="J36" s="3" t="b">
        <v>0</v>
      </c>
    </row>
    <row r="37" spans="1:10" ht="20.25" customHeight="1" x14ac:dyDescent="0.25">
      <c r="A37" s="9">
        <v>29</v>
      </c>
      <c r="B37" s="10"/>
      <c r="C37" s="10"/>
      <c r="D37" s="3" t="b">
        <v>0</v>
      </c>
      <c r="E37" s="3" t="b">
        <v>0</v>
      </c>
      <c r="F37" s="3" t="b">
        <v>0</v>
      </c>
      <c r="G37" s="3" t="b">
        <v>0</v>
      </c>
      <c r="H37" s="3" t="b">
        <v>0</v>
      </c>
      <c r="I37" s="2"/>
      <c r="J37" s="3" t="b">
        <v>0</v>
      </c>
    </row>
    <row r="38" spans="1:10" ht="20.25" customHeight="1" x14ac:dyDescent="0.25">
      <c r="A38" s="9">
        <v>30</v>
      </c>
      <c r="B38" s="10"/>
      <c r="C38" s="10"/>
      <c r="D38" s="3" t="b">
        <v>0</v>
      </c>
      <c r="E38" s="3" t="b">
        <v>0</v>
      </c>
      <c r="F38" s="3" t="b">
        <v>0</v>
      </c>
      <c r="G38" s="3" t="b">
        <v>0</v>
      </c>
      <c r="H38" s="3" t="b">
        <v>0</v>
      </c>
      <c r="I38" s="2"/>
      <c r="J38" s="3" t="b">
        <v>0</v>
      </c>
    </row>
    <row r="39" spans="1:10" x14ac:dyDescent="0.25">
      <c r="A39" s="24" t="s">
        <v>24</v>
      </c>
    </row>
  </sheetData>
  <dataValidations count="7">
    <dataValidation allowBlank="1" showInputMessage="1" showErrorMessage="1" prompt="Enter Submitter Name" sqref="A5" xr:uid="{7BE0BEDD-E39C-47DB-8509-D37631FD8A6D}"/>
    <dataValidation allowBlank="1" showInputMessage="1" showErrorMessage="1" prompt="Enter submitter email" sqref="B5" xr:uid="{09328392-C772-478E-A16D-3F6D05EABE81}"/>
    <dataValidation allowBlank="1" showInputMessage="1" showErrorMessage="1" prompt="Enter Agency Name as acronymn" sqref="C5" xr:uid="{FAC168A1-CAAD-482D-844F-DAD28CBE420A}"/>
    <dataValidation allowBlank="1" showInputMessage="1" showErrorMessage="1" prompt="Enter quarter of submission" sqref="D5" xr:uid="{569528BB-3965-4681-B7B3-B3005C000807}"/>
    <dataValidation allowBlank="1" showInputMessage="1" showErrorMessage="1" prompt="Enter state fiscal year of submission" sqref="E5" xr:uid="{CC87CE53-44D3-4C1E-94DC-CA50D3D98070}"/>
    <dataValidation type="list" allowBlank="1" showInputMessage="1" showErrorMessage="1" sqref="B9:B38" xr:uid="{BDD26CF0-FE77-4821-AD9B-8F13AD3093DD}">
      <formula1>"Employee, Job Applicant"</formula1>
    </dataValidation>
    <dataValidation type="list" allowBlank="1" showInputMessage="1" showErrorMessage="1" sqref="C9:C38" xr:uid="{20C45D04-2AFB-4015-86DA-C111F6377B56}">
      <formula1>"Metro, Non-Metro"</formula1>
    </dataValidation>
  </dataValidations>
  <pageMargins left="0.25" right="0.25" top="0.25" bottom="0.25" header="0.3" footer="0.3"/>
  <pageSetup scale="70" fitToHeight="0" orientation="landscape"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D1429-2121-40AA-962C-F2A06668B7F1}">
  <sheetPr>
    <pageSetUpPr fitToPage="1"/>
  </sheetPr>
  <dimension ref="A1:U153"/>
  <sheetViews>
    <sheetView tabSelected="1" zoomScaleNormal="100" workbookViewId="0">
      <selection activeCell="L4" sqref="L4"/>
    </sheetView>
  </sheetViews>
  <sheetFormatPr defaultRowHeight="15" x14ac:dyDescent="0.25"/>
  <cols>
    <col min="1" max="1" width="11.5703125" customWidth="1"/>
    <col min="2" max="2" width="15.5703125" customWidth="1"/>
    <col min="3" max="3" width="17.85546875" customWidth="1"/>
    <col min="4" max="4" width="17.85546875" style="59" customWidth="1"/>
    <col min="5" max="5" width="16" customWidth="1"/>
    <col min="6" max="6" width="16.42578125" customWidth="1"/>
    <col min="7" max="7" width="19.85546875" customWidth="1"/>
    <col min="8" max="8" width="24.140625" customWidth="1"/>
    <col min="9" max="9" width="37.5703125" customWidth="1"/>
    <col min="10" max="10" width="11.7109375" customWidth="1"/>
    <col min="11" max="11" width="16.85546875" customWidth="1"/>
    <col min="12" max="12" width="14.140625" customWidth="1"/>
    <col min="13" max="13" width="18.7109375" customWidth="1"/>
    <col min="14" max="14" width="15.5703125" customWidth="1"/>
    <col min="15" max="15" width="23.28515625" customWidth="1"/>
    <col min="21" max="21" width="0" hidden="1" customWidth="1"/>
  </cols>
  <sheetData>
    <row r="1" spans="1:21" ht="28.5" x14ac:dyDescent="0.45">
      <c r="A1" s="8" t="s">
        <v>25</v>
      </c>
      <c r="U1" s="2" t="s">
        <v>70</v>
      </c>
    </row>
    <row r="2" spans="1:21" ht="15" customHeight="1" x14ac:dyDescent="0.25">
      <c r="A2" s="35" t="s">
        <v>86</v>
      </c>
      <c r="U2" t="s">
        <v>19</v>
      </c>
    </row>
    <row r="3" spans="1:21" s="5" customFormat="1" ht="45" x14ac:dyDescent="0.25">
      <c r="A3" s="28" t="s">
        <v>65</v>
      </c>
      <c r="B3" s="28" t="s">
        <v>26</v>
      </c>
      <c r="C3" s="28" t="s">
        <v>27</v>
      </c>
      <c r="D3" s="60" t="s">
        <v>28</v>
      </c>
      <c r="E3" s="28" t="s">
        <v>29</v>
      </c>
      <c r="F3" s="28" t="s">
        <v>67</v>
      </c>
      <c r="G3" s="28" t="s">
        <v>30</v>
      </c>
      <c r="H3" s="28" t="s">
        <v>31</v>
      </c>
      <c r="I3" s="28" t="s">
        <v>32</v>
      </c>
      <c r="J3" s="28" t="s">
        <v>33</v>
      </c>
      <c r="K3" s="41" t="s">
        <v>34</v>
      </c>
      <c r="L3" s="41" t="s">
        <v>35</v>
      </c>
      <c r="M3" s="41" t="s">
        <v>36</v>
      </c>
      <c r="N3" s="41" t="s">
        <v>37</v>
      </c>
      <c r="O3" s="42" t="s">
        <v>38</v>
      </c>
      <c r="U3" s="16" t="s">
        <v>18</v>
      </c>
    </row>
    <row r="4" spans="1:21" x14ac:dyDescent="0.25">
      <c r="A4" s="38">
        <f t="shared" ref="A4:A17" si="0">ROW(A1)</f>
        <v>1</v>
      </c>
      <c r="C4" s="33"/>
      <c r="D4" s="61"/>
      <c r="E4" s="36"/>
      <c r="F4" s="37"/>
      <c r="G4" s="6"/>
      <c r="K4" s="25" t="b">
        <v>0</v>
      </c>
      <c r="L4" s="26" cm="1">
        <f t="array" ref="L4">IF(ISBLANK(Invoice_Information[[#This Row],[Mileage]]),0,_xlfn.SWITCH(YEAR(Invoice_Information[[#This Row],[Date of Service]]),2026,IF(MONTH(Invoice_Information[[#This Row],[Date of Service]])&lt;7,0.725,0.76))*Invoice_Information[[#This Row],[Mileage]])</f>
        <v>0</v>
      </c>
      <c r="M4" s="27">
        <f>(Invoice_Information[[#This Row],[Cost of Accommodation]]-Invoice_Information[[#This Row],[INTERNAL USE Mileage Offset]])*0.5</f>
        <v>0</v>
      </c>
      <c r="N4" s="26"/>
      <c r="O4" s="26"/>
      <c r="U4" t="s">
        <v>71</v>
      </c>
    </row>
    <row r="5" spans="1:21" x14ac:dyDescent="0.25">
      <c r="A5" s="38">
        <f t="shared" si="0"/>
        <v>2</v>
      </c>
      <c r="C5" s="33"/>
      <c r="D5" s="43"/>
      <c r="E5" s="36"/>
      <c r="F5" s="37"/>
      <c r="G5" s="6"/>
      <c r="K5" s="25" t="b">
        <v>0</v>
      </c>
      <c r="L5" s="26" cm="1">
        <f t="array" ref="L5">IF(ISBLANK(Invoice_Information[[#This Row],[Mileage]]),0,_xlfn.SWITCH(YEAR(Invoice_Information[[#This Row],[Date of Service]]),2026,IF(MONTH(Invoice_Information[[#This Row],[Date of Service]])&lt;7,0.725,0.76))*Invoice_Information[[#This Row],[Mileage]])</f>
        <v>0</v>
      </c>
      <c r="M5" s="27">
        <f>(Invoice_Information[[#This Row],[Cost of Accommodation]]-Invoice_Information[[#This Row],[INTERNAL USE Mileage Offset]])*0.5</f>
        <v>0</v>
      </c>
      <c r="N5" s="26"/>
      <c r="O5" s="26"/>
      <c r="U5" t="s">
        <v>72</v>
      </c>
    </row>
    <row r="6" spans="1:21" x14ac:dyDescent="0.25">
      <c r="A6" s="38">
        <f t="shared" si="0"/>
        <v>3</v>
      </c>
      <c r="B6" s="44"/>
      <c r="C6" s="33"/>
      <c r="D6" s="43"/>
      <c r="E6" s="36"/>
      <c r="F6" s="37"/>
      <c r="G6" s="6"/>
      <c r="K6" s="25" t="b">
        <v>0</v>
      </c>
      <c r="L6" s="26" cm="1">
        <f t="array" ref="L6">IF(ISBLANK(Invoice_Information[[#This Row],[Mileage]]),0,_xlfn.SWITCH(YEAR(Invoice_Information[[#This Row],[Date of Service]]),2026,IF(MONTH(Invoice_Information[[#This Row],[Date of Service]])&lt;7,0.725,0.76))*Invoice_Information[[#This Row],[Mileage]])</f>
        <v>0</v>
      </c>
      <c r="M6" s="27">
        <f>(Invoice_Information[[#This Row],[Cost of Accommodation]]-Invoice_Information[[#This Row],[INTERNAL USE Mileage Offset]])*0.5</f>
        <v>0</v>
      </c>
      <c r="N6" s="26"/>
      <c r="O6" s="26"/>
      <c r="U6" t="s">
        <v>73</v>
      </c>
    </row>
    <row r="7" spans="1:21" x14ac:dyDescent="0.25">
      <c r="A7" s="38">
        <f t="shared" si="0"/>
        <v>4</v>
      </c>
      <c r="C7" s="33"/>
      <c r="D7" s="43"/>
      <c r="E7" s="36"/>
      <c r="F7" s="37"/>
      <c r="G7" s="6"/>
      <c r="K7" s="25" t="b">
        <v>0</v>
      </c>
      <c r="L7" s="26" cm="1">
        <f t="array" ref="L7">IF(ISBLANK(Invoice_Information[[#This Row],[Mileage]]),0,_xlfn.SWITCH(YEAR(Invoice_Information[[#This Row],[Date of Service]]),2026,IF(MONTH(Invoice_Information[[#This Row],[Date of Service]])&lt;7,0.725,0.76))*Invoice_Information[[#This Row],[Mileage]])</f>
        <v>0</v>
      </c>
      <c r="M7" s="27">
        <f>(Invoice_Information[[#This Row],[Cost of Accommodation]]-Invoice_Information[[#This Row],[INTERNAL USE Mileage Offset]])*0.5</f>
        <v>0</v>
      </c>
      <c r="N7" s="26"/>
      <c r="O7" s="26"/>
      <c r="U7" t="s">
        <v>74</v>
      </c>
    </row>
    <row r="8" spans="1:21" x14ac:dyDescent="0.25">
      <c r="A8" s="38">
        <f t="shared" si="0"/>
        <v>5</v>
      </c>
      <c r="C8" s="33"/>
      <c r="D8" s="43"/>
      <c r="E8" s="36"/>
      <c r="F8" s="37"/>
      <c r="G8" s="6"/>
      <c r="K8" s="25" t="b">
        <v>0</v>
      </c>
      <c r="L8" s="26" cm="1">
        <f t="array" ref="L8">IF(ISBLANK(Invoice_Information[[#This Row],[Mileage]]),0,_xlfn.SWITCH(YEAR(Invoice_Information[[#This Row],[Date of Service]]),2026,IF(MONTH(Invoice_Information[[#This Row],[Date of Service]])&lt;7,0.725,0.76))*Invoice_Information[[#This Row],[Mileage]])</f>
        <v>0</v>
      </c>
      <c r="M8" s="27">
        <f>(Invoice_Information[[#This Row],[Cost of Accommodation]]-Invoice_Information[[#This Row],[INTERNAL USE Mileage Offset]])*0.5</f>
        <v>0</v>
      </c>
      <c r="N8" s="26"/>
      <c r="O8" s="26"/>
      <c r="U8" t="s">
        <v>75</v>
      </c>
    </row>
    <row r="9" spans="1:21" x14ac:dyDescent="0.25">
      <c r="A9" s="38">
        <f t="shared" si="0"/>
        <v>6</v>
      </c>
      <c r="C9" s="33"/>
      <c r="D9" s="43"/>
      <c r="E9" s="36"/>
      <c r="F9" s="37"/>
      <c r="G9" s="6"/>
      <c r="K9" s="25" t="b">
        <v>0</v>
      </c>
      <c r="L9" s="26" cm="1">
        <f t="array" ref="L9">IF(ISBLANK(Invoice_Information[[#This Row],[Mileage]]),0,_xlfn.SWITCH(YEAR(Invoice_Information[[#This Row],[Date of Service]]),2026,IF(MONTH(Invoice_Information[[#This Row],[Date of Service]])&lt;7,0.725,0.76))*Invoice_Information[[#This Row],[Mileage]])</f>
        <v>0</v>
      </c>
      <c r="M9" s="27">
        <f>(Invoice_Information[[#This Row],[Cost of Accommodation]]-Invoice_Information[[#This Row],[INTERNAL USE Mileage Offset]])*0.5</f>
        <v>0</v>
      </c>
      <c r="N9" s="26"/>
      <c r="O9" s="26"/>
      <c r="U9" t="s">
        <v>76</v>
      </c>
    </row>
    <row r="10" spans="1:21" x14ac:dyDescent="0.25">
      <c r="A10" s="38">
        <f t="shared" si="0"/>
        <v>7</v>
      </c>
      <c r="C10" s="33"/>
      <c r="D10" s="43"/>
      <c r="E10" s="36"/>
      <c r="F10" s="53"/>
      <c r="G10" s="6"/>
      <c r="K10" s="25" t="b">
        <v>0</v>
      </c>
      <c r="L10" s="26" cm="1">
        <f t="array" ref="L10">IF(ISBLANK(Invoice_Information[[#This Row],[Mileage]]),0,_xlfn.SWITCH(YEAR(Invoice_Information[[#This Row],[Date of Service]]),2026,IF(MONTH(Invoice_Information[[#This Row],[Date of Service]])&lt;7,0.725,0.76))*Invoice_Information[[#This Row],[Mileage]])</f>
        <v>0</v>
      </c>
      <c r="M10" s="27">
        <f>(Invoice_Information[[#This Row],[Cost of Accommodation]]-Invoice_Information[[#This Row],[INTERNAL USE Mileage Offset]])*0.5</f>
        <v>0</v>
      </c>
      <c r="N10" s="26"/>
      <c r="O10" s="26"/>
      <c r="U10" t="s">
        <v>77</v>
      </c>
    </row>
    <row r="11" spans="1:21" ht="15.75" x14ac:dyDescent="0.25">
      <c r="A11" s="38">
        <f t="shared" si="0"/>
        <v>8</v>
      </c>
      <c r="B11" s="54"/>
      <c r="C11" s="33"/>
      <c r="D11" s="55"/>
      <c r="F11" s="56"/>
      <c r="G11" s="6"/>
      <c r="K11" s="25" t="b">
        <v>0</v>
      </c>
      <c r="L11" s="26" cm="1">
        <f t="array" ref="L11">IF(ISBLANK(Invoice_Information[[#This Row],[Mileage]]),0,_xlfn.SWITCH(YEAR(Invoice_Information[[#This Row],[Date of Service]]),2026,IF(MONTH(Invoice_Information[[#This Row],[Date of Service]])&lt;7,0.725,0.76))*Invoice_Information[[#This Row],[Mileage]])</f>
        <v>0</v>
      </c>
      <c r="M11" s="27">
        <f>(Invoice_Information[[#This Row],[Cost of Accommodation]]-Invoice_Information[[#This Row],[INTERNAL USE Mileage Offset]])*0.5</f>
        <v>0</v>
      </c>
      <c r="N11" s="26"/>
      <c r="O11" s="26"/>
    </row>
    <row r="12" spans="1:21" ht="15.75" x14ac:dyDescent="0.25">
      <c r="A12" s="38">
        <f t="shared" si="0"/>
        <v>9</v>
      </c>
      <c r="B12" s="1"/>
      <c r="D12" s="33"/>
      <c r="F12" s="52"/>
      <c r="G12" s="6"/>
      <c r="H12" s="1"/>
      <c r="K12" s="25" t="b">
        <v>0</v>
      </c>
      <c r="L12" s="26" cm="1">
        <f t="array" ref="L12">IF(ISBLANK(Invoice_Information[[#This Row],[Mileage]]),0,_xlfn.SWITCH(YEAR(Invoice_Information[[#This Row],[Date of Service]]),2026,IF(MONTH(Invoice_Information[[#This Row],[Date of Service]])&lt;7,0.725,0.76))*Invoice_Information[[#This Row],[Mileage]])</f>
        <v>0</v>
      </c>
      <c r="M12" s="27">
        <f>(Invoice_Information[[#This Row],[Cost of Accommodation]]-Invoice_Information[[#This Row],[INTERNAL USE Mileage Offset]])*0.5</f>
        <v>0</v>
      </c>
      <c r="N12" s="26"/>
      <c r="O12" s="26"/>
    </row>
    <row r="13" spans="1:21" ht="15.75" x14ac:dyDescent="0.25">
      <c r="A13" s="38">
        <f t="shared" si="0"/>
        <v>10</v>
      </c>
      <c r="B13" s="1"/>
      <c r="D13" s="33"/>
      <c r="F13" s="51"/>
      <c r="G13" s="6"/>
      <c r="H13" s="1"/>
      <c r="K13" s="25" t="b">
        <v>0</v>
      </c>
      <c r="L13" s="26" cm="1">
        <f t="array" ref="L13">IF(ISBLANK(Invoice_Information[[#This Row],[Mileage]]),0,_xlfn.SWITCH(YEAR(Invoice_Information[[#This Row],[Date of Service]]),2026,IF(MONTH(Invoice_Information[[#This Row],[Date of Service]])&lt;7,0.725,0.76))*Invoice_Information[[#This Row],[Mileage]])</f>
        <v>0</v>
      </c>
      <c r="M13" s="27">
        <f>(Invoice_Information[[#This Row],[Cost of Accommodation]]-Invoice_Information[[#This Row],[INTERNAL USE Mileage Offset]])*0.5</f>
        <v>0</v>
      </c>
      <c r="N13" s="26"/>
      <c r="O13" s="26"/>
    </row>
    <row r="14" spans="1:21" ht="15.75" x14ac:dyDescent="0.25">
      <c r="A14" s="38">
        <f t="shared" si="0"/>
        <v>11</v>
      </c>
      <c r="B14" s="1"/>
      <c r="D14" s="33"/>
      <c r="F14" s="51"/>
      <c r="G14" s="6"/>
      <c r="H14" s="1"/>
      <c r="K14" s="25" t="b">
        <v>0</v>
      </c>
      <c r="L14" s="26" cm="1">
        <f t="array" ref="L14">IF(ISBLANK(Invoice_Information[[#This Row],[Mileage]]),0,_xlfn.SWITCH(YEAR(Invoice_Information[[#This Row],[Date of Service]]),2026,IF(MONTH(Invoice_Information[[#This Row],[Date of Service]])&lt;7,0.725,0.76))*Invoice_Information[[#This Row],[Mileage]])</f>
        <v>0</v>
      </c>
      <c r="M14" s="27">
        <f>(Invoice_Information[[#This Row],[Cost of Accommodation]]-Invoice_Information[[#This Row],[INTERNAL USE Mileage Offset]])*0.5</f>
        <v>0</v>
      </c>
      <c r="N14" s="26"/>
      <c r="O14" s="26"/>
    </row>
    <row r="15" spans="1:21" ht="15.75" x14ac:dyDescent="0.25">
      <c r="A15" s="38">
        <f t="shared" si="0"/>
        <v>12</v>
      </c>
      <c r="B15" s="1"/>
      <c r="D15" s="33"/>
      <c r="F15" s="51"/>
      <c r="G15" s="6"/>
      <c r="H15" s="1"/>
      <c r="K15" s="25" t="b">
        <v>0</v>
      </c>
      <c r="L15" s="26" cm="1">
        <f t="array" ref="L15">IF(ISBLANK(Invoice_Information[[#This Row],[Mileage]]),0,_xlfn.SWITCH(YEAR(Invoice_Information[[#This Row],[Date of Service]]),2026,IF(MONTH(Invoice_Information[[#This Row],[Date of Service]])&lt;7,0.725,0.76))*Invoice_Information[[#This Row],[Mileage]])</f>
        <v>0</v>
      </c>
      <c r="M15" s="27">
        <f>(Invoice_Information[[#This Row],[Cost of Accommodation]]-Invoice_Information[[#This Row],[INTERNAL USE Mileage Offset]])*0.5</f>
        <v>0</v>
      </c>
      <c r="N15" s="26"/>
      <c r="O15" s="26"/>
    </row>
    <row r="16" spans="1:21" ht="15.75" x14ac:dyDescent="0.25">
      <c r="A16" s="38">
        <f t="shared" si="0"/>
        <v>13</v>
      </c>
      <c r="B16" s="34"/>
      <c r="C16" s="1"/>
      <c r="D16" s="33"/>
      <c r="F16" s="51"/>
      <c r="G16" s="6"/>
      <c r="H16" s="1"/>
      <c r="K16" s="25" t="b">
        <v>0</v>
      </c>
      <c r="L16" s="26" cm="1">
        <f t="array" ref="L16">IF(ISBLANK(Invoice_Information[[#This Row],[Mileage]]),0,_xlfn.SWITCH(YEAR(Invoice_Information[[#This Row],[Date of Service]]),2026,IF(MONTH(Invoice_Information[[#This Row],[Date of Service]])&lt;7,0.725,0.76))*Invoice_Information[[#This Row],[Mileage]])</f>
        <v>0</v>
      </c>
      <c r="M16" s="27">
        <f>(Invoice_Information[[#This Row],[Cost of Accommodation]]-Invoice_Information[[#This Row],[INTERNAL USE Mileage Offset]])*0.5</f>
        <v>0</v>
      </c>
      <c r="N16" s="26"/>
      <c r="O16" s="26"/>
    </row>
    <row r="17" spans="1:15" ht="15.75" x14ac:dyDescent="0.25">
      <c r="A17" s="38">
        <f t="shared" si="0"/>
        <v>14</v>
      </c>
      <c r="B17" s="34"/>
      <c r="C17" s="1"/>
      <c r="D17" s="33"/>
      <c r="F17" s="51"/>
      <c r="G17" s="6"/>
      <c r="H17" s="1"/>
      <c r="K17" s="25" t="b">
        <v>0</v>
      </c>
      <c r="L17" s="26" cm="1">
        <f t="array" ref="L17">IF(ISBLANK(Invoice_Information[[#This Row],[Mileage]]),0,_xlfn.SWITCH(YEAR(Invoice_Information[[#This Row],[Date of Service]]),2026,IF(MONTH(Invoice_Information[[#This Row],[Date of Service]])&lt;7,0.725,0.76))*Invoice_Information[[#This Row],[Mileage]])</f>
        <v>0</v>
      </c>
      <c r="M17" s="27">
        <f>(Invoice_Information[[#This Row],[Cost of Accommodation]]-Invoice_Information[[#This Row],[INTERNAL USE Mileage Offset]])*0.5</f>
        <v>0</v>
      </c>
      <c r="N17" s="26"/>
      <c r="O17" s="26"/>
    </row>
    <row r="18" spans="1:15" ht="15.75" x14ac:dyDescent="0.25">
      <c r="A18" s="45">
        <f>ROW(A15)</f>
        <v>15</v>
      </c>
      <c r="B18" s="34"/>
      <c r="C18" s="34"/>
      <c r="D18" s="33"/>
      <c r="F18" s="51"/>
      <c r="G18" s="6"/>
      <c r="H18" s="1"/>
      <c r="K18" s="25" t="b">
        <v>0</v>
      </c>
      <c r="L18" s="26" cm="1">
        <f t="array" ref="L18">IF(ISBLANK(Invoice_Information[[#This Row],[Mileage]]),0,_xlfn.SWITCH(YEAR(Invoice_Information[[#This Row],[Date of Service]]),2026,IF(MONTH(Invoice_Information[[#This Row],[Date of Service]])&lt;7,0.725,0.76))*Invoice_Information[[#This Row],[Mileage]])</f>
        <v>0</v>
      </c>
      <c r="M18" s="27">
        <f>(Invoice_Information[[#This Row],[Cost of Accommodation]]-Invoice_Information[[#This Row],[INTERNAL USE Mileage Offset]])*0.5</f>
        <v>0</v>
      </c>
      <c r="N18" s="26"/>
      <c r="O18" s="26"/>
    </row>
    <row r="19" spans="1:15" ht="15.75" x14ac:dyDescent="0.25">
      <c r="A19" s="48" t="s">
        <v>85</v>
      </c>
      <c r="B19" s="49"/>
      <c r="C19" s="49"/>
      <c r="D19" s="33"/>
      <c r="F19" s="51"/>
      <c r="G19" s="50"/>
      <c r="H19" s="34"/>
      <c r="K19" s="25" t="b">
        <v>0</v>
      </c>
      <c r="L19" s="26" cm="1">
        <f t="array" ref="L19">IF(ISBLANK(Invoice_Information[[#This Row],[Mileage]]),0,_xlfn.SWITCH(YEAR(Invoice_Information[[#This Row],[Date of Service]]),2026,IF(MONTH(Invoice_Information[[#This Row],[Date of Service]])&lt;7,0.725,0.76))*Invoice_Information[[#This Row],[Mileage]])</f>
        <v>0</v>
      </c>
      <c r="M19" s="27">
        <f>(Invoice_Information[[#This Row],[Cost of Accommodation]]-Invoice_Information[[#This Row],[INTERNAL USE Mileage Offset]])*0.5</f>
        <v>0</v>
      </c>
      <c r="N19" s="26"/>
      <c r="O19" s="26"/>
    </row>
    <row r="20" spans="1:15" ht="15.75" x14ac:dyDescent="0.25">
      <c r="A20" s="48">
        <f t="shared" ref="A20:A21" si="1">ROW(A17)</f>
        <v>17</v>
      </c>
      <c r="B20" s="49"/>
      <c r="C20" s="49"/>
      <c r="D20" s="33"/>
      <c r="F20" s="51"/>
      <c r="G20" s="6"/>
      <c r="H20" s="1"/>
      <c r="K20" s="25" t="b">
        <v>0</v>
      </c>
      <c r="L20" s="26" cm="1">
        <f t="array" ref="L20">IF(ISBLANK(Invoice_Information[[#This Row],[Mileage]]),0,_xlfn.SWITCH(YEAR(Invoice_Information[[#This Row],[Date of Service]]),2026,IF(MONTH(Invoice_Information[[#This Row],[Date of Service]])&lt;7,0.725,0.76))*Invoice_Information[[#This Row],[Mileage]])</f>
        <v>0</v>
      </c>
      <c r="M20" s="27">
        <f>(Invoice_Information[[#This Row],[Cost of Accommodation]]-Invoice_Information[[#This Row],[INTERNAL USE Mileage Offset]])*0.5</f>
        <v>0</v>
      </c>
      <c r="N20" s="26"/>
      <c r="O20" s="26"/>
    </row>
    <row r="21" spans="1:15" ht="15.75" x14ac:dyDescent="0.25">
      <c r="A21" s="48">
        <f t="shared" si="1"/>
        <v>18</v>
      </c>
      <c r="B21" s="49"/>
      <c r="C21" s="49"/>
      <c r="D21" s="33"/>
      <c r="F21" s="51"/>
      <c r="G21" s="6"/>
      <c r="H21" s="1"/>
      <c r="K21" s="25" t="b">
        <v>0</v>
      </c>
      <c r="L21" s="26" cm="1">
        <f t="array" ref="L21">IF(ISBLANK(Invoice_Information[[#This Row],[Mileage]]),0,_xlfn.SWITCH(YEAR(Invoice_Information[[#This Row],[Date of Service]]),2026,IF(MONTH(Invoice_Information[[#This Row],[Date of Service]])&lt;7,0.725,0.76))*Invoice_Information[[#This Row],[Mileage]])</f>
        <v>0</v>
      </c>
      <c r="M21" s="27">
        <f>(Invoice_Information[[#This Row],[Cost of Accommodation]]-Invoice_Information[[#This Row],[INTERNAL USE Mileage Offset]])*0.5</f>
        <v>0</v>
      </c>
      <c r="N21" s="26"/>
      <c r="O21" s="26"/>
    </row>
    <row r="22" spans="1:15" x14ac:dyDescent="0.25">
      <c r="A22" s="58">
        <f t="shared" ref="A22:A23" si="2">ROW(A19)</f>
        <v>19</v>
      </c>
      <c r="B22" s="34"/>
      <c r="C22" s="1"/>
      <c r="D22" s="33"/>
      <c r="F22" s="37"/>
      <c r="G22" s="6"/>
      <c r="H22" s="1"/>
      <c r="K22" s="25" t="b">
        <v>0</v>
      </c>
      <c r="L22" s="26" cm="1">
        <f t="array" ref="L22">IF(ISBLANK(Invoice_Information[[#This Row],[Mileage]]),0,_xlfn.SWITCH(YEAR(Invoice_Information[[#This Row],[Date of Service]]),2026,IF(MONTH(Invoice_Information[[#This Row],[Date of Service]])&lt;7,0.725,0.76))*Invoice_Information[[#This Row],[Mileage]])</f>
        <v>0</v>
      </c>
      <c r="M22" s="27">
        <f>(Invoice_Information[[#This Row],[Cost of Accommodation]]-Invoice_Information[[#This Row],[INTERNAL USE Mileage Offset]])*0.5</f>
        <v>0</v>
      </c>
      <c r="N22" s="26"/>
      <c r="O22" s="26"/>
    </row>
    <row r="23" spans="1:15" x14ac:dyDescent="0.25">
      <c r="A23" s="58">
        <f t="shared" si="2"/>
        <v>20</v>
      </c>
      <c r="B23" s="34"/>
      <c r="C23" s="1"/>
      <c r="D23" s="33"/>
      <c r="F23" s="37"/>
      <c r="G23" s="6"/>
      <c r="H23" s="1"/>
      <c r="K23" s="25" t="b">
        <v>0</v>
      </c>
      <c r="L23" s="26" cm="1">
        <f t="array" ref="L23">IF(ISBLANK(Invoice_Information[[#This Row],[Mileage]]),0,_xlfn.SWITCH(YEAR(Invoice_Information[[#This Row],[Date of Service]]),2026,IF(MONTH(Invoice_Information[[#This Row],[Date of Service]])&lt;7,0.725,0.76))*Invoice_Information[[#This Row],[Mileage]])</f>
        <v>0</v>
      </c>
      <c r="M23" s="27">
        <f>(Invoice_Information[[#This Row],[Cost of Accommodation]]-Invoice_Information[[#This Row],[INTERNAL USE Mileage Offset]])*0.5</f>
        <v>0</v>
      </c>
      <c r="N23" s="26"/>
      <c r="O23" s="26"/>
    </row>
    <row r="24" spans="1:15" x14ac:dyDescent="0.25">
      <c r="A24" s="6"/>
      <c r="B24" s="1"/>
      <c r="C24" s="1"/>
    </row>
    <row r="25" spans="1:15" x14ac:dyDescent="0.25">
      <c r="A25" s="6"/>
      <c r="B25" s="1"/>
      <c r="C25" s="1"/>
    </row>
    <row r="26" spans="1:15" x14ac:dyDescent="0.25">
      <c r="A26" s="6"/>
      <c r="B26" s="1"/>
      <c r="C26" s="1"/>
    </row>
    <row r="27" spans="1:15" x14ac:dyDescent="0.25">
      <c r="A27" s="6"/>
      <c r="B27" s="1"/>
      <c r="C27" s="1"/>
    </row>
    <row r="28" spans="1:15" x14ac:dyDescent="0.25">
      <c r="A28" s="6"/>
      <c r="B28" s="1"/>
      <c r="C28" s="1"/>
    </row>
    <row r="29" spans="1:15" x14ac:dyDescent="0.25">
      <c r="A29" s="6"/>
      <c r="B29" s="1"/>
      <c r="C29" s="1"/>
    </row>
    <row r="30" spans="1:15" x14ac:dyDescent="0.25">
      <c r="A30" s="6"/>
      <c r="B30" s="1"/>
      <c r="C30" s="1"/>
    </row>
    <row r="31" spans="1:15" x14ac:dyDescent="0.25">
      <c r="A31" s="6"/>
      <c r="B31" s="1"/>
      <c r="C31" s="1"/>
    </row>
    <row r="32" spans="1:15" x14ac:dyDescent="0.25">
      <c r="A32" s="6"/>
      <c r="B32" s="1"/>
      <c r="C32" s="1"/>
    </row>
    <row r="33" spans="1:3" x14ac:dyDescent="0.25">
      <c r="A33" s="6"/>
      <c r="B33" s="1"/>
      <c r="C33" s="1"/>
    </row>
    <row r="34" spans="1:3" x14ac:dyDescent="0.25">
      <c r="A34" s="6"/>
      <c r="B34" s="1"/>
      <c r="C34" s="1"/>
    </row>
    <row r="35" spans="1:3" x14ac:dyDescent="0.25">
      <c r="A35" s="6"/>
      <c r="B35" s="1"/>
      <c r="C35" s="1"/>
    </row>
    <row r="36" spans="1:3" x14ac:dyDescent="0.25">
      <c r="A36" s="6"/>
      <c r="B36" s="1"/>
      <c r="C36" s="1"/>
    </row>
    <row r="37" spans="1:3" x14ac:dyDescent="0.25">
      <c r="A37" s="6"/>
      <c r="B37" s="1"/>
      <c r="C37" s="1"/>
    </row>
    <row r="38" spans="1:3" x14ac:dyDescent="0.25">
      <c r="A38" s="6"/>
      <c r="B38" s="1"/>
      <c r="C38" s="1"/>
    </row>
    <row r="39" spans="1:3" x14ac:dyDescent="0.25">
      <c r="A39" s="6"/>
      <c r="B39" s="1"/>
      <c r="C39" s="1"/>
    </row>
    <row r="40" spans="1:3" x14ac:dyDescent="0.25">
      <c r="A40" s="6"/>
      <c r="B40" s="1"/>
      <c r="C40" s="1"/>
    </row>
    <row r="41" spans="1:3" x14ac:dyDescent="0.25">
      <c r="A41" s="6"/>
      <c r="B41" s="1"/>
      <c r="C41" s="1"/>
    </row>
    <row r="42" spans="1:3" x14ac:dyDescent="0.25">
      <c r="A42" s="6"/>
      <c r="B42" s="1"/>
      <c r="C42" s="1"/>
    </row>
    <row r="43" spans="1:3" x14ac:dyDescent="0.25">
      <c r="A43" s="6"/>
      <c r="B43" s="1"/>
      <c r="C43" s="1"/>
    </row>
    <row r="44" spans="1:3" x14ac:dyDescent="0.25">
      <c r="A44" s="6"/>
      <c r="B44" s="1"/>
      <c r="C44" s="1"/>
    </row>
    <row r="45" spans="1:3" x14ac:dyDescent="0.25">
      <c r="A45" s="6"/>
      <c r="B45" s="1"/>
      <c r="C45" s="1"/>
    </row>
    <row r="46" spans="1:3" x14ac:dyDescent="0.25">
      <c r="A46" s="6"/>
      <c r="B46" s="1"/>
      <c r="C46" s="1"/>
    </row>
    <row r="47" spans="1:3" x14ac:dyDescent="0.25">
      <c r="A47" s="6"/>
      <c r="B47" s="1"/>
      <c r="C47" s="1"/>
    </row>
    <row r="48" spans="1:3" x14ac:dyDescent="0.25">
      <c r="A48" s="6"/>
      <c r="B48" s="1"/>
      <c r="C48" s="1"/>
    </row>
    <row r="49" spans="1:3" x14ac:dyDescent="0.25">
      <c r="A49" s="6"/>
      <c r="B49" s="1"/>
      <c r="C49" s="1"/>
    </row>
    <row r="50" spans="1:3" x14ac:dyDescent="0.25">
      <c r="A50" s="6"/>
      <c r="B50" s="1"/>
      <c r="C50" s="1"/>
    </row>
    <row r="51" spans="1:3" x14ac:dyDescent="0.25">
      <c r="A51" s="6"/>
      <c r="B51" s="1"/>
      <c r="C51" s="1"/>
    </row>
    <row r="52" spans="1:3" x14ac:dyDescent="0.25">
      <c r="A52" s="6"/>
      <c r="B52" s="1"/>
      <c r="C52" s="1"/>
    </row>
    <row r="53" spans="1:3" x14ac:dyDescent="0.25">
      <c r="A53" s="6"/>
      <c r="B53" s="1"/>
      <c r="C53" s="1"/>
    </row>
    <row r="54" spans="1:3" x14ac:dyDescent="0.25">
      <c r="A54" s="6"/>
      <c r="B54" s="1"/>
      <c r="C54" s="1"/>
    </row>
    <row r="55" spans="1:3" x14ac:dyDescent="0.25">
      <c r="A55" s="6"/>
      <c r="B55" s="1"/>
      <c r="C55" s="1"/>
    </row>
    <row r="56" spans="1:3" x14ac:dyDescent="0.25">
      <c r="A56" s="6"/>
      <c r="B56" s="1"/>
      <c r="C56" s="1"/>
    </row>
    <row r="57" spans="1:3" x14ac:dyDescent="0.25">
      <c r="A57" s="6"/>
      <c r="B57" s="1"/>
      <c r="C57" s="1"/>
    </row>
    <row r="58" spans="1:3" x14ac:dyDescent="0.25">
      <c r="A58" s="6"/>
      <c r="B58" s="1"/>
      <c r="C58" s="1"/>
    </row>
    <row r="59" spans="1:3" x14ac:dyDescent="0.25">
      <c r="A59" s="6"/>
      <c r="B59" s="1"/>
      <c r="C59" s="1"/>
    </row>
    <row r="60" spans="1:3" x14ac:dyDescent="0.25">
      <c r="A60" s="6"/>
      <c r="B60" s="1"/>
      <c r="C60" s="1"/>
    </row>
    <row r="61" spans="1:3" x14ac:dyDescent="0.25">
      <c r="A61" s="6"/>
      <c r="B61" s="1"/>
      <c r="C61" s="1"/>
    </row>
    <row r="62" spans="1:3" x14ac:dyDescent="0.25">
      <c r="A62" s="6"/>
      <c r="B62" s="1"/>
      <c r="C62" s="1"/>
    </row>
    <row r="63" spans="1:3" x14ac:dyDescent="0.25">
      <c r="A63" s="6"/>
      <c r="B63" s="1"/>
      <c r="C63" s="1"/>
    </row>
    <row r="64" spans="1:3" x14ac:dyDescent="0.25">
      <c r="A64" s="6"/>
      <c r="B64" s="1"/>
      <c r="C64" s="1"/>
    </row>
    <row r="65" spans="1:3" x14ac:dyDescent="0.25">
      <c r="A65" s="6"/>
      <c r="B65" s="1"/>
      <c r="C65" s="1"/>
    </row>
    <row r="66" spans="1:3" x14ac:dyDescent="0.25">
      <c r="A66" s="6"/>
      <c r="B66" s="1"/>
      <c r="C66" s="1"/>
    </row>
    <row r="67" spans="1:3" x14ac:dyDescent="0.25">
      <c r="A67" s="6"/>
      <c r="B67" s="1"/>
      <c r="C67" s="1"/>
    </row>
    <row r="68" spans="1:3" x14ac:dyDescent="0.25">
      <c r="A68" s="6"/>
      <c r="B68" s="1"/>
      <c r="C68" s="1"/>
    </row>
    <row r="69" spans="1:3" x14ac:dyDescent="0.25">
      <c r="A69" s="6"/>
      <c r="B69" s="1"/>
      <c r="C69" s="1"/>
    </row>
    <row r="70" spans="1:3" x14ac:dyDescent="0.25">
      <c r="A70" s="6"/>
      <c r="B70" s="1"/>
      <c r="C70" s="1"/>
    </row>
    <row r="71" spans="1:3" x14ac:dyDescent="0.25">
      <c r="A71" s="6"/>
      <c r="B71" s="1"/>
      <c r="C71" s="1"/>
    </row>
    <row r="72" spans="1:3" x14ac:dyDescent="0.25">
      <c r="A72" s="6"/>
      <c r="B72" s="1"/>
      <c r="C72" s="1"/>
    </row>
    <row r="73" spans="1:3" x14ac:dyDescent="0.25">
      <c r="A73" s="6"/>
      <c r="B73" s="1"/>
      <c r="C73" s="1"/>
    </row>
    <row r="74" spans="1:3" x14ac:dyDescent="0.25">
      <c r="A74" s="6"/>
      <c r="B74" s="1"/>
      <c r="C74" s="1"/>
    </row>
    <row r="75" spans="1:3" x14ac:dyDescent="0.25">
      <c r="A75" s="6"/>
      <c r="B75" s="1"/>
      <c r="C75" s="1"/>
    </row>
    <row r="76" spans="1:3" x14ac:dyDescent="0.25">
      <c r="A76" s="6"/>
      <c r="B76" s="1"/>
      <c r="C76" s="1"/>
    </row>
    <row r="77" spans="1:3" x14ac:dyDescent="0.25">
      <c r="A77" s="6"/>
      <c r="B77" s="1"/>
      <c r="C77" s="1"/>
    </row>
    <row r="78" spans="1:3" x14ac:dyDescent="0.25">
      <c r="A78" s="6"/>
      <c r="B78" s="1"/>
      <c r="C78" s="1"/>
    </row>
    <row r="79" spans="1:3" x14ac:dyDescent="0.25">
      <c r="A79" s="6"/>
      <c r="B79" s="1"/>
      <c r="C79" s="1"/>
    </row>
    <row r="80" spans="1:3" x14ac:dyDescent="0.25">
      <c r="A80" s="6"/>
      <c r="B80" s="1"/>
      <c r="C80" s="1"/>
    </row>
    <row r="81" spans="1:3" x14ac:dyDescent="0.25">
      <c r="A81" s="6"/>
      <c r="B81" s="1"/>
      <c r="C81" s="1"/>
    </row>
    <row r="82" spans="1:3" x14ac:dyDescent="0.25">
      <c r="A82" s="6"/>
      <c r="B82" s="1"/>
      <c r="C82" s="1"/>
    </row>
    <row r="83" spans="1:3" x14ac:dyDescent="0.25">
      <c r="A83" s="6"/>
      <c r="B83" s="1"/>
      <c r="C83" s="1"/>
    </row>
    <row r="84" spans="1:3" x14ac:dyDescent="0.25">
      <c r="A84" s="6"/>
      <c r="B84" s="1"/>
      <c r="C84" s="1"/>
    </row>
    <row r="85" spans="1:3" x14ac:dyDescent="0.25">
      <c r="A85" s="6"/>
      <c r="B85" s="1"/>
      <c r="C85" s="1"/>
    </row>
    <row r="86" spans="1:3" x14ac:dyDescent="0.25">
      <c r="A86" s="6"/>
      <c r="B86" s="1"/>
      <c r="C86" s="1"/>
    </row>
    <row r="87" spans="1:3" x14ac:dyDescent="0.25">
      <c r="A87" s="6"/>
      <c r="B87" s="1"/>
      <c r="C87" s="1"/>
    </row>
    <row r="88" spans="1:3" x14ac:dyDescent="0.25">
      <c r="A88" s="6"/>
      <c r="B88" s="1"/>
      <c r="C88" s="1"/>
    </row>
    <row r="89" spans="1:3" x14ac:dyDescent="0.25">
      <c r="A89" s="6"/>
      <c r="B89" s="1"/>
      <c r="C89" s="1"/>
    </row>
    <row r="90" spans="1:3" x14ac:dyDescent="0.25">
      <c r="A90" s="6"/>
      <c r="B90" s="1"/>
      <c r="C90" s="1"/>
    </row>
    <row r="91" spans="1:3" x14ac:dyDescent="0.25">
      <c r="A91" s="6"/>
      <c r="B91" s="1"/>
      <c r="C91" s="1"/>
    </row>
    <row r="92" spans="1:3" x14ac:dyDescent="0.25">
      <c r="A92" s="6"/>
      <c r="B92" s="1"/>
      <c r="C92" s="1"/>
    </row>
    <row r="93" spans="1:3" x14ac:dyDescent="0.25">
      <c r="A93" s="6"/>
      <c r="B93" s="1"/>
      <c r="C93" s="1"/>
    </row>
    <row r="94" spans="1:3" x14ac:dyDescent="0.25">
      <c r="A94" s="6"/>
      <c r="B94" s="1"/>
      <c r="C94" s="1"/>
    </row>
    <row r="95" spans="1:3" x14ac:dyDescent="0.25">
      <c r="A95" s="6"/>
      <c r="B95" s="1"/>
      <c r="C95" s="1"/>
    </row>
    <row r="96" spans="1:3" x14ac:dyDescent="0.25">
      <c r="A96" s="6"/>
      <c r="B96" s="1"/>
      <c r="C96" s="1"/>
    </row>
    <row r="97" spans="1:3" x14ac:dyDescent="0.25">
      <c r="A97" s="6"/>
      <c r="B97" s="1"/>
      <c r="C97" s="1"/>
    </row>
    <row r="98" spans="1:3" x14ac:dyDescent="0.25">
      <c r="A98" s="6"/>
      <c r="B98" s="1"/>
      <c r="C98" s="1"/>
    </row>
    <row r="99" spans="1:3" x14ac:dyDescent="0.25">
      <c r="A99" s="6"/>
      <c r="B99" s="1"/>
      <c r="C99" s="1"/>
    </row>
    <row r="100" spans="1:3" x14ac:dyDescent="0.25">
      <c r="A100" s="6"/>
      <c r="B100" s="1"/>
      <c r="C100" s="1"/>
    </row>
    <row r="101" spans="1:3" x14ac:dyDescent="0.25">
      <c r="A101" s="6"/>
      <c r="B101" s="1"/>
      <c r="C101" s="1"/>
    </row>
    <row r="102" spans="1:3" x14ac:dyDescent="0.25">
      <c r="A102" s="6"/>
      <c r="B102" s="1"/>
      <c r="C102" s="1"/>
    </row>
    <row r="103" spans="1:3" x14ac:dyDescent="0.25">
      <c r="A103" s="6"/>
      <c r="B103" s="1"/>
      <c r="C103" s="1"/>
    </row>
    <row r="104" spans="1:3" x14ac:dyDescent="0.25">
      <c r="A104" s="6"/>
      <c r="B104" s="1"/>
      <c r="C104" s="1"/>
    </row>
    <row r="105" spans="1:3" x14ac:dyDescent="0.25">
      <c r="A105" s="6"/>
      <c r="B105" s="1"/>
      <c r="C105" s="1"/>
    </row>
    <row r="106" spans="1:3" x14ac:dyDescent="0.25">
      <c r="A106" s="6"/>
      <c r="B106" s="1"/>
      <c r="C106" s="1"/>
    </row>
    <row r="107" spans="1:3" x14ac:dyDescent="0.25">
      <c r="A107" s="6"/>
      <c r="B107" s="1"/>
      <c r="C107" s="1"/>
    </row>
    <row r="108" spans="1:3" x14ac:dyDescent="0.25">
      <c r="A108" s="6"/>
      <c r="B108" s="1"/>
      <c r="C108" s="1"/>
    </row>
    <row r="109" spans="1:3" x14ac:dyDescent="0.25">
      <c r="A109" s="6"/>
      <c r="B109" s="1"/>
      <c r="C109" s="1"/>
    </row>
    <row r="110" spans="1:3" x14ac:dyDescent="0.25">
      <c r="A110" s="6"/>
      <c r="B110" s="1"/>
      <c r="C110" s="1"/>
    </row>
    <row r="111" spans="1:3" x14ac:dyDescent="0.25">
      <c r="A111" s="6"/>
      <c r="B111" s="1"/>
      <c r="C111" s="1"/>
    </row>
    <row r="112" spans="1:3" x14ac:dyDescent="0.25">
      <c r="A112" s="6"/>
      <c r="B112" s="1"/>
      <c r="C112" s="1"/>
    </row>
    <row r="113" spans="1:3" x14ac:dyDescent="0.25">
      <c r="A113" s="6"/>
      <c r="B113" s="1"/>
      <c r="C113" s="1"/>
    </row>
    <row r="114" spans="1:3" x14ac:dyDescent="0.25">
      <c r="A114" s="6"/>
      <c r="B114" s="1"/>
      <c r="C114" s="1"/>
    </row>
    <row r="115" spans="1:3" x14ac:dyDescent="0.25">
      <c r="A115" s="6"/>
      <c r="B115" s="1"/>
      <c r="C115" s="1"/>
    </row>
    <row r="116" spans="1:3" x14ac:dyDescent="0.25">
      <c r="A116" s="6"/>
      <c r="B116" s="1"/>
      <c r="C116" s="1"/>
    </row>
    <row r="117" spans="1:3" x14ac:dyDescent="0.25">
      <c r="A117" s="6"/>
      <c r="B117" s="1"/>
      <c r="C117" s="1"/>
    </row>
    <row r="118" spans="1:3" x14ac:dyDescent="0.25">
      <c r="A118" s="6"/>
      <c r="B118" s="1"/>
      <c r="C118" s="1"/>
    </row>
    <row r="119" spans="1:3" x14ac:dyDescent="0.25">
      <c r="A119" s="6"/>
      <c r="B119" s="1"/>
      <c r="C119" s="1"/>
    </row>
    <row r="120" spans="1:3" x14ac:dyDescent="0.25">
      <c r="A120" s="6"/>
      <c r="B120" s="1"/>
      <c r="C120" s="1"/>
    </row>
    <row r="121" spans="1:3" x14ac:dyDescent="0.25">
      <c r="A121" s="6"/>
      <c r="B121" s="1"/>
      <c r="C121" s="1"/>
    </row>
    <row r="122" spans="1:3" x14ac:dyDescent="0.25">
      <c r="A122" s="6"/>
      <c r="B122" s="1"/>
      <c r="C122" s="1"/>
    </row>
    <row r="123" spans="1:3" x14ac:dyDescent="0.25">
      <c r="A123" s="6"/>
      <c r="B123" s="1"/>
      <c r="C123" s="1"/>
    </row>
    <row r="124" spans="1:3" x14ac:dyDescent="0.25">
      <c r="A124" s="6"/>
      <c r="B124" s="1"/>
      <c r="C124" s="1"/>
    </row>
    <row r="125" spans="1:3" x14ac:dyDescent="0.25">
      <c r="A125" s="6"/>
      <c r="B125" s="1"/>
      <c r="C125" s="1"/>
    </row>
    <row r="126" spans="1:3" x14ac:dyDescent="0.25">
      <c r="A126" s="6"/>
      <c r="B126" s="1"/>
      <c r="C126" s="1"/>
    </row>
    <row r="127" spans="1:3" x14ac:dyDescent="0.25">
      <c r="A127" s="6"/>
      <c r="B127" s="1"/>
      <c r="C127" s="1"/>
    </row>
    <row r="128" spans="1:3" x14ac:dyDescent="0.25">
      <c r="A128" s="6"/>
      <c r="B128" s="1"/>
      <c r="C128" s="1"/>
    </row>
    <row r="129" spans="1:3" x14ac:dyDescent="0.25">
      <c r="A129" s="6"/>
      <c r="B129" s="1"/>
      <c r="C129" s="1"/>
    </row>
    <row r="130" spans="1:3" x14ac:dyDescent="0.25">
      <c r="A130" s="6"/>
      <c r="B130" s="1"/>
      <c r="C130" s="1"/>
    </row>
    <row r="131" spans="1:3" x14ac:dyDescent="0.25">
      <c r="A131" s="6"/>
      <c r="B131" s="1"/>
      <c r="C131" s="1"/>
    </row>
    <row r="132" spans="1:3" x14ac:dyDescent="0.25">
      <c r="A132" s="6"/>
      <c r="B132" s="1"/>
      <c r="C132" s="1"/>
    </row>
    <row r="133" spans="1:3" x14ac:dyDescent="0.25">
      <c r="A133" s="6"/>
      <c r="B133" s="1"/>
      <c r="C133" s="1"/>
    </row>
    <row r="134" spans="1:3" x14ac:dyDescent="0.25">
      <c r="A134" s="6"/>
      <c r="B134" s="1"/>
      <c r="C134" s="1"/>
    </row>
    <row r="135" spans="1:3" x14ac:dyDescent="0.25">
      <c r="A135" s="6"/>
      <c r="B135" s="1"/>
      <c r="C135" s="1"/>
    </row>
    <row r="136" spans="1:3" x14ac:dyDescent="0.25">
      <c r="A136" s="6"/>
      <c r="B136" s="1"/>
      <c r="C136" s="1"/>
    </row>
    <row r="137" spans="1:3" x14ac:dyDescent="0.25">
      <c r="A137" s="6"/>
      <c r="B137" s="1"/>
      <c r="C137" s="1"/>
    </row>
    <row r="138" spans="1:3" x14ac:dyDescent="0.25">
      <c r="A138" s="6"/>
      <c r="B138" s="1"/>
      <c r="C138" s="1"/>
    </row>
    <row r="139" spans="1:3" x14ac:dyDescent="0.25">
      <c r="A139" s="6"/>
      <c r="B139" s="1"/>
      <c r="C139" s="1"/>
    </row>
    <row r="140" spans="1:3" x14ac:dyDescent="0.25">
      <c r="A140" s="6"/>
      <c r="B140" s="1"/>
      <c r="C140" s="1"/>
    </row>
    <row r="141" spans="1:3" x14ac:dyDescent="0.25">
      <c r="A141" s="6"/>
      <c r="B141" s="1"/>
      <c r="C141" s="1"/>
    </row>
    <row r="142" spans="1:3" x14ac:dyDescent="0.25">
      <c r="A142" s="6"/>
      <c r="B142" s="1"/>
      <c r="C142" s="1"/>
    </row>
    <row r="143" spans="1:3" x14ac:dyDescent="0.25">
      <c r="A143" s="6"/>
      <c r="B143" s="1"/>
      <c r="C143" s="1"/>
    </row>
    <row r="144" spans="1:3" x14ac:dyDescent="0.25">
      <c r="A144" s="6"/>
      <c r="B144" s="1"/>
      <c r="C144" s="1"/>
    </row>
    <row r="145" spans="1:3" x14ac:dyDescent="0.25">
      <c r="A145" s="6"/>
      <c r="B145" s="1"/>
      <c r="C145" s="1"/>
    </row>
    <row r="146" spans="1:3" x14ac:dyDescent="0.25">
      <c r="A146" s="6"/>
      <c r="B146" s="1"/>
      <c r="C146" s="1"/>
    </row>
    <row r="147" spans="1:3" x14ac:dyDescent="0.25">
      <c r="A147" s="6"/>
      <c r="B147" s="1"/>
      <c r="C147" s="1"/>
    </row>
    <row r="148" spans="1:3" x14ac:dyDescent="0.25">
      <c r="A148" s="6"/>
      <c r="B148" s="1"/>
      <c r="C148" s="1"/>
    </row>
    <row r="149" spans="1:3" x14ac:dyDescent="0.25">
      <c r="A149" s="6"/>
      <c r="B149" s="1"/>
      <c r="C149" s="1"/>
    </row>
    <row r="150" spans="1:3" x14ac:dyDescent="0.25">
      <c r="A150" s="6"/>
      <c r="B150" s="1"/>
      <c r="C150" s="1"/>
    </row>
    <row r="151" spans="1:3" x14ac:dyDescent="0.25">
      <c r="A151" s="6"/>
      <c r="B151" s="1"/>
      <c r="C151" s="1"/>
    </row>
    <row r="152" spans="1:3" x14ac:dyDescent="0.25">
      <c r="A152" s="6"/>
      <c r="B152" s="1"/>
      <c r="C152" s="1"/>
    </row>
    <row r="153" spans="1:3" x14ac:dyDescent="0.25">
      <c r="A153" s="6"/>
      <c r="B153" s="1"/>
      <c r="C153" s="1"/>
    </row>
  </sheetData>
  <phoneticPr fontId="8" type="noConversion"/>
  <conditionalFormatting sqref="D4:D502">
    <cfRule type="expression" dxfId="2" priority="1">
      <formula>IF($D4="", FALSE, NOT(AND($D4&gt;=DATEVALUE("July 1, "&amp;SFY-1),$D4&lt;=DATEVALUE("June 30, "&amp;SFY))))</formula>
    </cfRule>
  </conditionalFormatting>
  <conditionalFormatting sqref="K3:O502">
    <cfRule type="expression" dxfId="3" priority="13">
      <formula>AND(ISEVEN(ROW($G3)),OR($B3:$K3&gt;0))</formula>
    </cfRule>
  </conditionalFormatting>
  <dataValidations count="3">
    <dataValidation type="list" allowBlank="1" showInputMessage="1" showErrorMessage="1" sqref="G4:G15" xr:uid="{26E23061-87A7-4E0B-A9A9-25EF53DF21FC}">
      <formula1>"Interpretation, Equipment, Transportation, Other"</formula1>
    </dataValidation>
    <dataValidation type="list" allowBlank="1" showInputMessage="1" showErrorMessage="1" sqref="G4:H15" xr:uid="{B971702F-EC1E-47AF-940C-B4620F14DDA9}">
      <formula1>"Periodic or ongoing services for a state employee, One-time expenses for a state employee that total more than $500 in a fiscal year, Any expense for a job applicant"</formula1>
    </dataValidation>
    <dataValidation type="list" allowBlank="1" showInputMessage="1" showErrorMessage="1" sqref="O4:O23" xr:uid="{CF29EA8F-535C-45F8-8834-6F332A7691F5}">
      <formula1>$U$1:$U$10</formula1>
    </dataValidation>
  </dataValidations>
  <pageMargins left="0.7" right="0.7" top="0.75" bottom="0.75" header="0.3" footer="0.3"/>
  <pageSetup paperSize="3" fitToWidth="2" fitToHeight="0" pageOrder="overThenDown" orientation="landscape" r:id="rId1"/>
  <colBreaks count="1" manualBreakCount="1">
    <brk id="10" max="1048575" man="1"/>
  </colBreak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71F31DE6017A4ABB94E2C56C3ACACE" ma:contentTypeVersion="26" ma:contentTypeDescription="Create a new document." ma:contentTypeScope="" ma:versionID="53d993cd9776fdd23e931faf99db1511">
  <xsd:schema xmlns:xsd="http://www.w3.org/2001/XMLSchema" xmlns:xs="http://www.w3.org/2001/XMLSchema" xmlns:p="http://schemas.microsoft.com/office/2006/metadata/properties" xmlns:ns1="http://schemas.microsoft.com/sharepoint/v3" xmlns:ns2="ca42caa2-fd65-49ba-aafa-16a2870c7f5f" xmlns:ns3="5e95ebca-c014-47fe-93fa-beabd4dd0eec" targetNamespace="http://schemas.microsoft.com/office/2006/metadata/properties" ma:root="true" ma:fieldsID="20ab6d8483a1c1a0f8aa9c19c077224a" ns1:_="" ns2:_="" ns3:_="">
    <xsd:import namespace="http://schemas.microsoft.com/sharepoint/v3"/>
    <xsd:import namespace="ca42caa2-fd65-49ba-aafa-16a2870c7f5f"/>
    <xsd:import namespace="5e95ebca-c014-47fe-93fa-beabd4dd0e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Project" minOccurs="0"/>
                <xsd:element ref="ns2:AssetNumbers" minOccurs="0"/>
                <xsd:element ref="ns1:Categories" minOccurs="0"/>
                <xsd:element ref="ns2:RecordTitle" minOccurs="0"/>
                <xsd:element ref="ns2:ExpiresOn" minOccurs="0"/>
                <xsd:element ref="ns2:RetentionInstructions" minOccurs="0"/>
                <xsd:element ref="ns2:RecordDescription" minOccurs="0"/>
                <xsd:element ref="ns2:STARTags" minOccurs="0"/>
                <xsd:element ref="ns2:OldRecordTitle" minOccurs="0"/>
                <xsd:element ref="ns2:FilePath"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ies" ma:index="13" nillable="true" ma:displayName="Categories" ma:internalName="Categorie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42caa2-fd65-49ba-aafa-16a2870c7f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Project" ma:index="11" nillable="true" ma:displayName="Project" ma:format="Dropdown" ma:internalName="Project">
      <xsd:complexType>
        <xsd:complexContent>
          <xsd:extension base="dms:MultiChoiceFillIn">
            <xsd:sequence>
              <xsd:element name="Value" maxOccurs="unbounded" minOccurs="0" nillable="true">
                <xsd:simpleType>
                  <xsd:union memberTypes="dms:Text">
                    <xsd:simpleType>
                      <xsd:restriction base="dms:Choice">
                        <xsd:enumeration value="AAC Consideration Kit"/>
                        <xsd:enumeration value="FFY 2026"/>
                        <xsd:enumeration value="SFY 2026"/>
                        <xsd:enumeration value="SFY 2025"/>
                      </xsd:restriction>
                    </xsd:simpleType>
                  </xsd:union>
                </xsd:simpleType>
              </xsd:element>
            </xsd:sequence>
          </xsd:extension>
        </xsd:complexContent>
      </xsd:complexType>
    </xsd:element>
    <xsd:element name="AssetNumbers" ma:index="12" nillable="true" ma:displayName="Asset Numbers" ma:format="Dropdown" ma:internalName="AssetNumbers">
      <xsd:simpleType>
        <xsd:restriction base="dms:Text">
          <xsd:maxLength value="255"/>
        </xsd:restriction>
      </xsd:simpleType>
    </xsd:element>
    <xsd:element name="RecordTitle" ma:index="14" nillable="true" ma:displayName="Record Title" ma:format="Dropdown" ma:internalName="RecordTitle">
      <xsd:simpleType>
        <xsd:restriction base="dms:Choice">
          <xsd:enumeration value="Correspondence – general"/>
          <xsd:enumeration value="Contracts"/>
          <xsd:enumeration value="Proposals not selected and related documents"/>
          <xsd:enumeration value="Policies and Procedures"/>
          <xsd:enumeration value="Brochures, guides, articles, posters"/>
          <xsd:enumeration value="Gift Acceptance Form"/>
          <xsd:enumeration value="Litigation and Legal Advice"/>
          <xsd:enumeration value="Legislative Mandates Production Records"/>
          <xsd:enumeration value="STAR publications"/>
          <xsd:enumeration value="Governor’s Advisory Council"/>
          <xsd:enumeration value="Annual Reports, Federal"/>
          <xsd:enumeration value="STAR Conference Information"/>
          <xsd:enumeration value="Accommodation Fund Program"/>
          <xsd:enumeration value="CUSTOM - Asset records"/>
          <xsd:enumeration value="CUSTOM - Destruction Report"/>
          <xsd:enumeration value="CUSTOM - Device Loans/Demonstrations"/>
          <xsd:enumeration value="CUSTOM - Federal Partner Engagement"/>
          <xsd:enumeration value="CUSTOM - Physical Inventory and Spot Check Records"/>
          <xsd:enumeration value="CUSTOM - Inventory Distribution Records"/>
          <xsd:enumeration value="CUSTOM - Inventory Audit Records"/>
          <xsd:enumeration value="CUSTOM - Property Disposition Requests"/>
          <xsd:enumeration value="CUSTOM - Stolen/Lost/Damaged/Recovered Property Reports and Supporting Docs"/>
          <xsd:enumeration value="CUSTOM - Grant Contracts and Related"/>
          <xsd:enumeration value="CUSTOM - Purchase Orders and Related Docs"/>
          <xsd:enumeration value="CUSTOM - 10 Years"/>
          <xsd:enumeration value="CUSTOM - 5 years"/>
          <xsd:enumeration value="CUSTOM - 3 years"/>
        </xsd:restriction>
      </xsd:simpleType>
    </xsd:element>
    <xsd:element name="ExpiresOn" ma:index="15" nillable="true" ma:displayName="Expires On" ma:format="DateOnly" ma:indexed="true" ma:internalName="ExpiresOn">
      <xsd:simpleType>
        <xsd:restriction base="dms:DateTime"/>
      </xsd:simpleType>
    </xsd:element>
    <xsd:element name="RetentionInstructions" ma:index="16" nillable="true" ma:displayName="Retention Instructions" ma:format="Dropdown" ma:internalName="RetentionInstructions">
      <xsd:simpleType>
        <xsd:restriction base="dms:Note">
          <xsd:maxLength value="255"/>
        </xsd:restriction>
      </xsd:simpleType>
    </xsd:element>
    <xsd:element name="RecordDescription" ma:index="17" nillable="true" ma:displayName="Record Description" ma:format="Dropdown" ma:internalName="RecordDescription">
      <xsd:simpleType>
        <xsd:restriction base="dms:Note">
          <xsd:maxLength value="255"/>
        </xsd:restriction>
      </xsd:simpleType>
    </xsd:element>
    <xsd:element name="STARTags" ma:index="18" nillable="true" ma:displayName="STAR Tags" ma:format="Dropdown" ma:internalName="STARTags">
      <xsd:complexType>
        <xsd:complexContent>
          <xsd:extension base="dms:MultiChoiceFillIn">
            <xsd:sequence>
              <xsd:element name="Value" maxOccurs="unbounded" minOccurs="0" nillable="true">
                <xsd:simpleType>
                  <xsd:union memberTypes="dms:Text">
                    <xsd:simpleType>
                      <xsd:restriction base="dms:Choice">
                        <xsd:enumeration value="Manual"/>
                        <xsd:enumeration value="Quick Start Guide"/>
                        <xsd:enumeration value="Invoice"/>
                      </xsd:restriction>
                    </xsd:simpleType>
                  </xsd:union>
                </xsd:simpleType>
              </xsd:element>
            </xsd:sequence>
          </xsd:extension>
        </xsd:complexContent>
      </xsd:complexType>
    </xsd:element>
    <xsd:element name="OldRecordTitle" ma:index="19" nillable="true" ma:displayName="OldRecordTitle" ma:format="Dropdown" ma:internalName="OldRecordTitle">
      <xsd:simpleType>
        <xsd:restriction base="dms:Text">
          <xsd:maxLength value="255"/>
        </xsd:restriction>
      </xsd:simpleType>
    </xsd:element>
    <xsd:element name="FilePath" ma:index="20" nillable="true" ma:displayName="File Path" ma:format="Dropdown" ma:internalName="FilePath">
      <xsd:simpleType>
        <xsd:restriction base="dms:Text">
          <xsd:maxLength value="255"/>
        </xsd:restriction>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219cb8a3-2c43-49ff-bdd4-56a41dc47caf" ma:termSetId="09814cd3-568e-fe90-9814-8d621ff8fb84" ma:anchorId="fba54fb3-c3e1-fe81-a776-ca4b69148c4d" ma:open="true" ma:isKeyword="false">
      <xsd:complexType>
        <xsd:sequence>
          <xsd:element ref="pc:Terms" minOccurs="0" maxOccurs="1"/>
        </xsd:sequence>
      </xsd:complexType>
    </xsd:element>
    <xsd:element name="MediaServiceOCR" ma:index="25" nillable="true" ma:displayName="Extracted Text" ma:internalName="MediaServiceOCR" ma:readOnly="true">
      <xsd:simpleType>
        <xsd:restriction base="dms:Note">
          <xsd:maxLength value="255"/>
        </xsd:restriction>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element name="MediaLengthInSeconds" ma:index="28" nillable="true" ma:displayName="MediaLengthInSeconds" ma:hidden="true" ma:internalName="MediaLengthInSeconds" ma:readOnly="true">
      <xsd:simpleType>
        <xsd:restriction base="dms:Unknown"/>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e95ebca-c014-47fe-93fa-beabd4dd0ee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a56ac88d-de62-45f6-8dfd-1f59d7623a22}" ma:internalName="TaxCatchAll" ma:showField="CatchAllData" ma:web="5e95ebca-c014-47fe-93fa-beabd4dd0e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RTags xmlns="ca42caa2-fd65-49ba-aafa-16a2870c7f5f" xsi:nil="true"/>
    <Project xmlns="ca42caa2-fd65-49ba-aafa-16a2870c7f5f" xsi:nil="true"/>
    <RetentionInstructions xmlns="ca42caa2-fd65-49ba-aafa-16a2870c7f5f">Until superseded (unless retention period provided for in a program-specific area of the schedule)</RetentionInstructions>
    <ExpiresOn xmlns="ca42caa2-fd65-49ba-aafa-16a2870c7f5f" xsi:nil="true"/>
    <RecordDescription xmlns="ca42caa2-fd65-49ba-aafa-16a2870c7f5f" xsi:nil="true"/>
    <RecordTitle xmlns="ca42caa2-fd65-49ba-aafa-16a2870c7f5f">Policies and Procedures</RecordTitle>
    <Categories xmlns="http://schemas.microsoft.com/sharepoint/v3" xsi:nil="true"/>
    <lcf76f155ced4ddcb4097134ff3c332f xmlns="ca42caa2-fd65-49ba-aafa-16a2870c7f5f">
      <Terms xmlns="http://schemas.microsoft.com/office/infopath/2007/PartnerControls"/>
    </lcf76f155ced4ddcb4097134ff3c332f>
    <TaxCatchAll xmlns="5e95ebca-c014-47fe-93fa-beabd4dd0eec" xsi:nil="true"/>
    <AssetNumbers xmlns="ca42caa2-fd65-49ba-aafa-16a2870c7f5f" xsi:nil="true"/>
    <FilePath xmlns="ca42caa2-fd65-49ba-aafa-16a2870c7f5f" xsi:nil="true"/>
    <OldRecordTitle xmlns="ca42caa2-fd65-49ba-aafa-16a2870c7f5f">Policies and Procedures</OldRecordTitle>
  </documentManagement>
</p:properties>
</file>

<file path=customXml/item4.xml>��< ? x m l   v e r s i o n = " 1 . 0 "   e n c o d i n g = " u t f - 1 6 " ? > < D a t a M a s h u p   x m l n s = " h t t p : / / s c h e m a s . m i c r o s o f t . c o m / D a t a M a s h u p " > A A A A A B U D A A B Q S w M E F A A C A A g A / W s R X b c 9 H Q G l A A A A 9 w A A A B I A H A B D b 2 5 m a W c v U G F j a 2 F n Z S 5 4 b W w g o h g A K K A U A A A A A A A A A A A A A A A A A A A A A A A A A A A A h Y 9 N D o I w G E S v Q r q n P 2 A M I R 9 l 4 V Y S E 6 J x 2 9 Q K j V A M L Z a 7 u f B I X k G M o u 5 c z p u 3 m L l f b 5 C P b R N c V G 9 1 Z z L E M E W B M r I 7 a F N l a H D H M E E 5 h 4 2 Q J 1 G p Y J K N T U d 7 y F D t 3 D k l x H u P f Y y 7 v i I R p Y z s i 3 U p a 9 U K 9 J H 1 f z n U x j p h p E I c d q 8 x P M J s s c Q s o T G m Q G Y K h T Z f I 5 o G P 9 s f C K u h c U O v u D L h t g Q y R y D v E / w B U E s D B B Q A A g A I A P 1 r E V 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9 a x F d K I p H u A 4 A A A A R A A A A E w A c A E Z v c m 1 1 b G F z L 1 N l Y 3 R p b 2 4 x L m 0 g o h g A K K A U A A A A A A A A A A A A A A A A A A A A A A A A A A A A K 0 5 N L s n M z 1 M I h t C G 1 g B Q S w E C L Q A U A A I A C A D 9 a x F d t z 0 d A a U A A A D 3 A A A A E g A A A A A A A A A A A A A A A A A A A A A A Q 2 9 u Z m l n L 1 B h Y 2 t h Z 2 U u e G 1 s U E s B A i 0 A F A A C A A g A / W s R X Q / K 6 a u k A A A A 6 Q A A A B M A A A A A A A A A A A A A A A A A 8 Q A A A F t D b 2 5 0 Z W 5 0 X 1 R 5 c G V z X S 5 4 b W x Q S w E C L Q A U A A I A C A D 9 a x F d 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7 E q E 2 Y d N 0 6 2 M 4 B m 8 e H o t g A A A A A C A A A A A A A Q Z g A A A A E A A C A A A A A A r v 3 L P c y p t V l 7 i 2 R W 2 y p g K q f i g J P s Y u J B b y q L A u I v 4 w A A A A A O g A A A A A I A A C A A A A A f Q 0 A r s z i E X V M 6 N S B G 3 D K M U v q r T 6 V n p j p i 4 K G T u b / f T F A A A A B W g g N r l p 7 U c U j r G 6 a E 6 X D c 7 h g Y d G e f O n S h u k d + 4 Q C X v 7 u s R G I N 8 5 W d k u N O z M j 6 w 0 + M t x W i 5 H 1 5 + h D L 4 i A s k E p B M K T 1 b A A S p s R Q 7 l Q W y w r n Y E A A A A C j k j f 9 h k 0 b r P S h R V E X S S A Z X V e 5 T Y E 4 x j 3 3 s 3 j 7 y a / z 8 t y K x E u a f 3 A G V v 0 M o E 6 I A x q r H n C H b R d a j W 2 1 u B i t Z 3 l b < / D a t a M a s h u p > 
</file>

<file path=customXml/itemProps1.xml><?xml version="1.0" encoding="utf-8"?>
<ds:datastoreItem xmlns:ds="http://schemas.openxmlformats.org/officeDocument/2006/customXml" ds:itemID="{1402C87A-9569-4DDE-97D2-E2C9FF5017BE}"/>
</file>

<file path=customXml/itemProps2.xml><?xml version="1.0" encoding="utf-8"?>
<ds:datastoreItem xmlns:ds="http://schemas.openxmlformats.org/officeDocument/2006/customXml" ds:itemID="{D75F2D8C-F1D1-40E1-89FB-BFC75A05721B}">
  <ds:schemaRefs>
    <ds:schemaRef ds:uri="http://schemas.microsoft.com/sharepoint/v3/contenttype/forms"/>
  </ds:schemaRefs>
</ds:datastoreItem>
</file>

<file path=customXml/itemProps3.xml><?xml version="1.0" encoding="utf-8"?>
<ds:datastoreItem xmlns:ds="http://schemas.openxmlformats.org/officeDocument/2006/customXml" ds:itemID="{463669EB-6D08-4D26-A89F-AD0044C27C38}">
  <ds:schemaRefs>
    <ds:schemaRef ds:uri="http://schemas.microsoft.com/office/2006/metadata/properties"/>
    <ds:schemaRef ds:uri="http://schemas.microsoft.com/office/infopath/2007/PartnerControls"/>
    <ds:schemaRef ds:uri="ca42caa2-fd65-49ba-aafa-16a2870c7f5f"/>
    <ds:schemaRef ds:uri="5e95ebca-c014-47fe-93fa-beabd4dd0eec"/>
    <ds:schemaRef ds:uri="http://schemas.microsoft.com/sharepoint/v3"/>
  </ds:schemaRefs>
</ds:datastoreItem>
</file>

<file path=customXml/itemProps4.xml><?xml version="1.0" encoding="utf-8"?>
<ds:datastoreItem xmlns:ds="http://schemas.openxmlformats.org/officeDocument/2006/customXml" ds:itemID="{6B6B3617-4968-4E48-86D3-E9F1B94681E0}">
  <ds:schemaRefs>
    <ds:schemaRef ds:uri="http://schemas.microsoft.com/DataMashup"/>
  </ds:schemaRefs>
</ds:datastoreItem>
</file>

<file path=docMetadata/LabelInfo.xml><?xml version="1.0" encoding="utf-8"?>
<clbl:labelList xmlns:clbl="http://schemas.microsoft.com/office/2020/mipLabelMetadata">
  <clbl:label id="{eb14b046-24c4-4519-8f26-b89c2159828c}" enabled="0" method="" siteId="{eb14b046-24c4-4519-8f26-b89c215982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Directions</vt:lpstr>
      <vt:lpstr>Applicant Information</vt:lpstr>
      <vt:lpstr>Invoice Information</vt:lpstr>
      <vt:lpstr>'Applicant Information'!Print_Area</vt:lpstr>
      <vt:lpstr>Directions!Print_Area</vt:lpstr>
      <vt:lpstr>'Invoice Information'!Print_Area</vt:lpstr>
      <vt:lpstr>'Invoice Information'!Print_Titles</vt:lpstr>
      <vt:lpstr>SFY</vt:lpstr>
      <vt:lpstr>Submitter_Email</vt:lpstr>
    </vt:vector>
  </TitlesOfParts>
  <Manager/>
  <Company>State of MN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Accommodation Reimbursement Request Form</dc:title>
  <dc:subject/>
  <dc:creator>Walls, E (They/Them/Theirs) (ADM)</dc:creator>
  <cp:keywords/>
  <dc:description/>
  <cp:lastModifiedBy>Walls, E (They/Them/Theirs) (ADM)</cp:lastModifiedBy>
  <cp:revision/>
  <cp:lastPrinted>2026-08-31T18:29:30Z</cp:lastPrinted>
  <dcterms:created xsi:type="dcterms:W3CDTF">2026-08-04T17:53:03Z</dcterms:created>
  <dcterms:modified xsi:type="dcterms:W3CDTF">2026-09-14T19:09:25Z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0x010100FD71F31DE6017A4ABB94E2C56C3ACACE</vt:lpwstr>
  </property>
</Properties>
</file>